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OAD\CPL\PROCEDIMENTOS LICITATÓRIOS\2017\Pregão Eletrônico\PE 21-2017 - Contratação de motoristas  SETRAN-previamente SUSPENSO e agora republicado\"/>
    </mc:Choice>
  </mc:AlternateContent>
  <bookViews>
    <workbookView xWindow="0" yWindow="0" windowWidth="28800" windowHeight="12435" activeTab="1"/>
  </bookViews>
  <sheets>
    <sheet name="Motorista Carro Leve" sheetId="23" r:id="rId1"/>
    <sheet name="Motorista Carro Pesado" sheetId="24" r:id="rId2"/>
  </sheets>
  <definedNames>
    <definedName name="_xlnm.Print_Area" localSheetId="0">'Motorista Carro Leve'!$A$2:$K$135</definedName>
    <definedName name="_xlnm.Print_Area" localSheetId="1">'Motorista Carro Pesado'!$A$2:$K$135</definedName>
  </definedNames>
  <calcPr calcId="152511" fullPrecision="0"/>
</workbook>
</file>

<file path=xl/calcChain.xml><?xml version="1.0" encoding="utf-8"?>
<calcChain xmlns="http://schemas.openxmlformats.org/spreadsheetml/2006/main">
  <c r="H126" i="24" l="1"/>
  <c r="I116" i="24"/>
  <c r="F110" i="24"/>
  <c r="I83" i="24"/>
  <c r="J82" i="24"/>
  <c r="J75" i="24"/>
  <c r="I72" i="24"/>
  <c r="J66" i="24"/>
  <c r="F56" i="24"/>
  <c r="H52" i="24"/>
  <c r="E44" i="24"/>
  <c r="G33" i="24"/>
  <c r="G32" i="24"/>
  <c r="G31" i="24"/>
  <c r="F28" i="24"/>
  <c r="I114" i="24" s="1"/>
  <c r="H53" i="24" l="1"/>
  <c r="I75" i="24"/>
  <c r="I86" i="24"/>
  <c r="H48" i="24"/>
  <c r="G37" i="24"/>
  <c r="I115" i="24" s="1"/>
  <c r="H49" i="24"/>
  <c r="I66" i="24"/>
  <c r="I82" i="24"/>
  <c r="I68" i="24"/>
  <c r="I95" i="24" s="1"/>
  <c r="J77" i="24"/>
  <c r="J96" i="24" s="1"/>
  <c r="J61" i="24"/>
  <c r="J62" i="24" s="1"/>
  <c r="J94" i="24" s="1"/>
  <c r="J68" i="24"/>
  <c r="J95" i="24" s="1"/>
  <c r="J88" i="24"/>
  <c r="J93" i="24"/>
  <c r="I67" i="24"/>
  <c r="H50" i="24"/>
  <c r="H54" i="24"/>
  <c r="I60" i="24"/>
  <c r="J67" i="24"/>
  <c r="I73" i="24"/>
  <c r="I76" i="24"/>
  <c r="I81" i="24"/>
  <c r="I84" i="24"/>
  <c r="J87" i="24"/>
  <c r="H51" i="24"/>
  <c r="H55" i="24"/>
  <c r="I74" i="24"/>
  <c r="J76" i="24"/>
  <c r="I85" i="24"/>
  <c r="G33" i="23"/>
  <c r="H56" i="24" l="1"/>
  <c r="I93" i="24" s="1"/>
  <c r="I87" i="24"/>
  <c r="J89" i="24"/>
  <c r="J97" i="24" s="1"/>
  <c r="J99" i="24" s="1"/>
  <c r="I77" i="24"/>
  <c r="I96" i="24" s="1"/>
  <c r="I61" i="24"/>
  <c r="I62" i="24" s="1"/>
  <c r="I94" i="24" s="1"/>
  <c r="G31" i="23"/>
  <c r="G32" i="23"/>
  <c r="I88" i="24" l="1"/>
  <c r="I89" i="24" s="1"/>
  <c r="I97" i="24" s="1"/>
  <c r="I99" i="24" s="1"/>
  <c r="I117" i="24" s="1"/>
  <c r="I118" i="24" s="1"/>
  <c r="E44" i="23"/>
  <c r="H103" i="24" l="1"/>
  <c r="F28" i="23"/>
  <c r="I86" i="23" s="1"/>
  <c r="H126" i="23"/>
  <c r="F110" i="23"/>
  <c r="J82" i="23"/>
  <c r="J87" i="23" s="1"/>
  <c r="J75" i="23"/>
  <c r="J66" i="23"/>
  <c r="F56" i="23"/>
  <c r="J93" i="23" s="1"/>
  <c r="H109" i="24" l="1"/>
  <c r="I120" i="24" s="1"/>
  <c r="G37" i="23"/>
  <c r="I115" i="23" s="1"/>
  <c r="I75" i="23"/>
  <c r="I76" i="23" s="1"/>
  <c r="H49" i="23"/>
  <c r="H51" i="23"/>
  <c r="H53" i="23"/>
  <c r="H55" i="23"/>
  <c r="I66" i="23"/>
  <c r="I72" i="23"/>
  <c r="I74" i="23"/>
  <c r="J76" i="23"/>
  <c r="J77" i="23" s="1"/>
  <c r="J96" i="23" s="1"/>
  <c r="I82" i="23"/>
  <c r="I83" i="23"/>
  <c r="I85" i="23"/>
  <c r="I114" i="23"/>
  <c r="H48" i="23"/>
  <c r="H50" i="23"/>
  <c r="H52" i="23"/>
  <c r="H54" i="23"/>
  <c r="I60" i="23"/>
  <c r="J61" i="23"/>
  <c r="J62" i="23" s="1"/>
  <c r="J94" i="23" s="1"/>
  <c r="J67" i="23"/>
  <c r="J68" i="23" s="1"/>
  <c r="J95" i="23" s="1"/>
  <c r="I73" i="23"/>
  <c r="I81" i="23"/>
  <c r="I84" i="23"/>
  <c r="J88" i="23"/>
  <c r="J89" i="23" s="1"/>
  <c r="J97" i="23" s="1"/>
  <c r="H107" i="24" l="1"/>
  <c r="H106" i="24"/>
  <c r="D126" i="24"/>
  <c r="H105" i="24"/>
  <c r="I87" i="23"/>
  <c r="I88" i="23" s="1"/>
  <c r="I89" i="23" s="1"/>
  <c r="I97" i="23" s="1"/>
  <c r="J99" i="23"/>
  <c r="I77" i="23"/>
  <c r="I96" i="23" s="1"/>
  <c r="I61" i="23"/>
  <c r="I62" i="23" s="1"/>
  <c r="I94" i="23" s="1"/>
  <c r="I67" i="23"/>
  <c r="I68" i="23" s="1"/>
  <c r="I95" i="23" s="1"/>
  <c r="H56" i="23"/>
  <c r="I93" i="23" s="1"/>
  <c r="H104" i="24" l="1"/>
  <c r="H110" i="24" s="1"/>
  <c r="I126" i="24"/>
  <c r="I135" i="24" s="1"/>
  <c r="I99" i="23"/>
  <c r="I117" i="23" s="1"/>
  <c r="I116" i="23" l="1"/>
  <c r="I118" i="23"/>
  <c r="H103" i="23" s="1"/>
  <c r="H109" i="23" l="1"/>
  <c r="H105" i="23" s="1"/>
  <c r="H107" i="23" l="1"/>
  <c r="H106" i="23"/>
  <c r="H104" i="23" l="1"/>
  <c r="H110" i="23" s="1"/>
  <c r="I126" i="23"/>
  <c r="I135" i="23" s="1"/>
</calcChain>
</file>

<file path=xl/comments1.xml><?xml version="1.0" encoding="utf-8"?>
<comments xmlns="http://schemas.openxmlformats.org/spreadsheetml/2006/main">
  <authors>
    <author>Administrador</author>
    <author>Deilson Pires Cavalcante</author>
  </authors>
  <commentList>
    <comment ref="G31" authorId="0" shape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considerando 8,00 reais diários de gastos com transporte
</t>
        </r>
      </text>
    </comment>
    <comment ref="G32" authorId="0" shapeId="0">
      <text>
        <r>
          <rPr>
            <b/>
            <sz val="8"/>
            <color indexed="81"/>
            <rFont val="Tahoma"/>
            <family val="2"/>
          </rPr>
          <t>Administrador:</t>
        </r>
        <r>
          <rPr>
            <sz val="8"/>
            <color indexed="81"/>
            <rFont val="Tahoma"/>
            <family val="2"/>
          </rPr>
          <t xml:space="preserve">
R$ 31,50 por dia, segundo a CCT, considerando 22 dias</t>
        </r>
      </text>
    </comment>
    <comment ref="G33" authorId="0" shape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R$ 180,00 de Plano de saúde do tomador do serviço e R$ mais 25,00 de Coparticipação de cada trabalhador</t>
        </r>
      </text>
    </comment>
    <comment ref="J60" authorId="1" shapeId="0">
      <text>
        <r>
          <rPr>
            <sz val="9"/>
            <color indexed="81"/>
            <rFont val="Segoe UI"/>
            <family val="2"/>
          </rPr>
          <t>Conforme anexoVII da Instrução Normativa n.º 02/2008</t>
        </r>
      </text>
    </comment>
    <comment ref="J66" authorId="1" shapeId="0">
      <text>
        <r>
          <rPr>
            <sz val="9"/>
            <color indexed="81"/>
            <rFont val="Segoe UI"/>
            <family val="2"/>
          </rPr>
          <t xml:space="preserve">Conforme previsão na CCT
</t>
        </r>
      </text>
    </comment>
    <comment ref="J73" authorId="1" shapeId="0">
      <text>
        <r>
          <rPr>
            <b/>
            <sz val="9"/>
            <color indexed="81"/>
            <rFont val="Segoe UI"/>
            <charset val="1"/>
          </rPr>
          <t>Deilson Pires Cavalcante:</t>
        </r>
        <r>
          <rPr>
            <sz val="9"/>
            <color indexed="81"/>
            <rFont val="Segoe UI"/>
            <charset val="1"/>
          </rPr>
          <t xml:space="preserve">
Conforme CCT</t>
        </r>
      </text>
    </comment>
    <comment ref="J74" authorId="0" shape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Conforme anexo VII da Instrução Normativa 02/2008 da SLTI/MPOG</t>
        </r>
      </text>
    </comment>
    <comment ref="J81" authorId="0" shapeId="0">
      <text>
        <r>
          <rPr>
            <b/>
            <sz val="8"/>
            <color indexed="81"/>
            <rFont val="Tahoma"/>
            <family val="2"/>
          </rPr>
          <t>Administrador:</t>
        </r>
        <r>
          <rPr>
            <sz val="8"/>
            <color indexed="81"/>
            <rFont val="Tahoma"/>
            <family val="2"/>
          </rPr>
          <t xml:space="preserve">
Conforme previsão do anexo VII da Instrução Normativa 02/2008 da SLTI/MPOG</t>
        </r>
      </text>
    </comment>
    <comment ref="F105" authorId="0" shapeId="0">
      <text>
        <r>
          <rPr>
            <sz val="8"/>
            <color indexed="81"/>
            <rFont val="Tahoma"/>
            <family val="2"/>
          </rPr>
          <t xml:space="preserve">PIS para empresa optante pelo regime de tributação não cumulativo lucro real (Lei 10.637/2002).
</t>
        </r>
      </text>
    </comment>
    <comment ref="F106" authorId="0" shapeId="0">
      <text>
        <r>
          <rPr>
            <sz val="8"/>
            <color indexed="81"/>
            <rFont val="Tahoma"/>
            <family val="2"/>
          </rPr>
          <t xml:space="preserve">COFINS para empresa optante pelo regime de tributação não cumulativo lucro real (Lei 10.637/2002).
</t>
        </r>
      </text>
    </comment>
  </commentList>
</comments>
</file>

<file path=xl/comments2.xml><?xml version="1.0" encoding="utf-8"?>
<comments xmlns="http://schemas.openxmlformats.org/spreadsheetml/2006/main">
  <authors>
    <author>Administrador</author>
    <author>Deilson Pires Cavalcante</author>
  </authors>
  <commentList>
    <comment ref="G31" authorId="0" shape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considerando 8,00 reais diários de gastos com transporte
</t>
        </r>
      </text>
    </comment>
    <comment ref="G32" authorId="0" shapeId="0">
      <text>
        <r>
          <rPr>
            <b/>
            <sz val="8"/>
            <color indexed="81"/>
            <rFont val="Tahoma"/>
            <family val="2"/>
          </rPr>
          <t>Administrador:</t>
        </r>
        <r>
          <rPr>
            <sz val="8"/>
            <color indexed="81"/>
            <rFont val="Tahoma"/>
            <family val="2"/>
          </rPr>
          <t xml:space="preserve">
R$ 31,50 por dia, segundo a CCT, considerando 22 dias</t>
        </r>
      </text>
    </comment>
    <comment ref="G33" authorId="0" shape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R$ 180,00 de Plano de saúde do tomador do serviço e R$ mais 25,00 de Coparticipação de cada trabalhador</t>
        </r>
      </text>
    </comment>
    <comment ref="J60" authorId="1" shapeId="0">
      <text>
        <r>
          <rPr>
            <sz val="9"/>
            <color indexed="81"/>
            <rFont val="Segoe UI"/>
            <family val="2"/>
          </rPr>
          <t>Conforme anexoVII da Instrução Normativa n.º 02/2008</t>
        </r>
      </text>
    </comment>
    <comment ref="J66" authorId="1" shapeId="0">
      <text>
        <r>
          <rPr>
            <sz val="9"/>
            <color indexed="81"/>
            <rFont val="Segoe UI"/>
            <family val="2"/>
          </rPr>
          <t xml:space="preserve">Conforme previsão na CCT
</t>
        </r>
      </text>
    </comment>
    <comment ref="J73" authorId="1" shapeId="0">
      <text>
        <r>
          <rPr>
            <b/>
            <sz val="9"/>
            <color indexed="81"/>
            <rFont val="Segoe UI"/>
            <charset val="1"/>
          </rPr>
          <t>Deilson Pires Cavalcante:</t>
        </r>
        <r>
          <rPr>
            <sz val="9"/>
            <color indexed="81"/>
            <rFont val="Segoe UI"/>
            <charset val="1"/>
          </rPr>
          <t xml:space="preserve">
Conforme CCT</t>
        </r>
      </text>
    </comment>
    <comment ref="J74" authorId="0" shape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Conforme anexo VII da Instrução Normativa 02/2008 da SLTI/MPOG</t>
        </r>
      </text>
    </comment>
    <comment ref="J81" authorId="0" shapeId="0">
      <text>
        <r>
          <rPr>
            <b/>
            <sz val="8"/>
            <color indexed="81"/>
            <rFont val="Tahoma"/>
            <family val="2"/>
          </rPr>
          <t>Administrador:</t>
        </r>
        <r>
          <rPr>
            <sz val="8"/>
            <color indexed="81"/>
            <rFont val="Tahoma"/>
            <family val="2"/>
          </rPr>
          <t xml:space="preserve">
Conforme previsão do anexo VII da Instrução Normativa 02/2008 da SLTI/MPOG</t>
        </r>
      </text>
    </comment>
    <comment ref="F105" authorId="0" shapeId="0">
      <text>
        <r>
          <rPr>
            <sz val="8"/>
            <color indexed="81"/>
            <rFont val="Tahoma"/>
            <family val="2"/>
          </rPr>
          <t xml:space="preserve">PIS para empresa optante pelo regime de tributação não cumulativo lucro real (Lei 10.637/2002).
</t>
        </r>
      </text>
    </comment>
    <comment ref="F106" authorId="0" shapeId="0">
      <text>
        <r>
          <rPr>
            <sz val="8"/>
            <color indexed="81"/>
            <rFont val="Tahoma"/>
            <family val="2"/>
          </rPr>
          <t xml:space="preserve">COFINS para empresa optante pelo regime de tributação não cumulativo lucro real (Lei 10.637/2002).
</t>
        </r>
      </text>
    </comment>
  </commentList>
</comments>
</file>

<file path=xl/sharedStrings.xml><?xml version="1.0" encoding="utf-8"?>
<sst xmlns="http://schemas.openxmlformats.org/spreadsheetml/2006/main" count="588" uniqueCount="150">
  <si>
    <t>A</t>
  </si>
  <si>
    <t>Data de apresentação da proposta (dia/mês/ano)</t>
  </si>
  <si>
    <t>B</t>
  </si>
  <si>
    <t>Município/UF</t>
  </si>
  <si>
    <t>C</t>
  </si>
  <si>
    <t>D</t>
  </si>
  <si>
    <t>Nº de meses de execução contratual</t>
  </si>
  <si>
    <t>Quantidade total a contratar (em função da unidade de medida)</t>
  </si>
  <si>
    <t>Tipo de Serviço</t>
  </si>
  <si>
    <t xml:space="preserve"> 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</si>
  <si>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</si>
  <si>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</si>
  <si>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</si>
  <si>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</si>
  <si>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</si>
  <si>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Total da Remuneração</t>
  </si>
  <si>
    <t>Salário Base</t>
  </si>
  <si>
    <t>Adicional de insalubridade</t>
  </si>
  <si>
    <t>Adicional noturno</t>
  </si>
  <si>
    <t>E</t>
  </si>
  <si>
    <t>Hora noturna adicional</t>
  </si>
  <si>
    <t>F</t>
  </si>
  <si>
    <t>Adicional de Hora Extra</t>
  </si>
  <si>
    <t>G</t>
  </si>
  <si>
    <t>Intervalo Intrajornada</t>
  </si>
  <si>
    <t>H</t>
  </si>
  <si>
    <t>Outros (especificar)</t>
  </si>
  <si>
    <t>Total de Benefícios mensais e diários</t>
  </si>
  <si>
    <t>Transporte</t>
  </si>
  <si>
    <t>Auxílio alimentação (Vales, cesta básica etc.)</t>
  </si>
  <si>
    <t>Auxílio creche</t>
  </si>
  <si>
    <t>Seguro de vida, invalidez e funeral</t>
  </si>
  <si>
    <t>Total de Insumos diversos</t>
  </si>
  <si>
    <t>Uniformes</t>
  </si>
  <si>
    <t>TOTAL</t>
  </si>
  <si>
    <t>INSS</t>
  </si>
  <si>
    <t>SESI ou SESC</t>
  </si>
  <si>
    <t>SENAI ou SENAC</t>
  </si>
  <si>
    <t>INCRA</t>
  </si>
  <si>
    <t>Salário Educação</t>
  </si>
  <si>
    <t>FGTS</t>
  </si>
  <si>
    <t>SEBRAE</t>
  </si>
  <si>
    <t>Valor (R$)</t>
  </si>
  <si>
    <t>%</t>
  </si>
  <si>
    <t>13º Salário</t>
  </si>
  <si>
    <t>Subtotal</t>
  </si>
  <si>
    <t>Total</t>
  </si>
  <si>
    <t>Afastamento maternidade</t>
  </si>
  <si>
    <t>Incidência do Submódulo 4.1 sobre afastamento maternidade</t>
  </si>
  <si>
    <t>Aviso prévio indenizado</t>
  </si>
  <si>
    <t>Incidência do FGTS sobre Aviso prévio indenizado</t>
  </si>
  <si>
    <t>Aviso prévio trabalhado</t>
  </si>
  <si>
    <t>Incidência do submódulo 4.1 sobre aviso prévio trabalhado</t>
  </si>
  <si>
    <t>Ausência por doença</t>
  </si>
  <si>
    <t>Licença paternidade</t>
  </si>
  <si>
    <t>Ausências legais</t>
  </si>
  <si>
    <t>Ausência por Acidente de trabalho</t>
  </si>
  <si>
    <t>Incidência do submódulo 4.1 sobre o Custo de reposição</t>
  </si>
  <si>
    <t>Quadro - Resumo do Módulo 4 ENCARGOS SOCIAIS E TRABALHISTAS</t>
  </si>
  <si>
    <t>Módulo 4 - Encargos sociais e trabalhistas</t>
  </si>
  <si>
    <t>4.1</t>
  </si>
  <si>
    <t>4.2</t>
  </si>
  <si>
    <t>4.3</t>
  </si>
  <si>
    <t>4.4</t>
  </si>
  <si>
    <t>4.5</t>
  </si>
  <si>
    <t>4.6</t>
  </si>
  <si>
    <t>13 º salário + Adicional de férias</t>
  </si>
  <si>
    <t>Encargos previdenciários e FGTS</t>
  </si>
  <si>
    <t>Custo de rescisão</t>
  </si>
  <si>
    <t>Custo de reposição do profissional ausente</t>
  </si>
  <si>
    <t>MÓDULO 5 - CUSTOS INDIRETOS, TRIBUTOS E LUCRO</t>
  </si>
  <si>
    <t>5 Custos Indiretos, Tributos e Lucro</t>
  </si>
  <si>
    <t>Custos Indiretos</t>
  </si>
  <si>
    <t>Tributos</t>
  </si>
  <si>
    <t>B.2 Tributos Estaduais (especificar)</t>
  </si>
  <si>
    <t>B.3 Tributos Municipais (especificar)</t>
  </si>
  <si>
    <t>B.4 Outros tributos (especificar)</t>
  </si>
  <si>
    <t>Lucro</t>
  </si>
  <si>
    <t>B.1</t>
  </si>
  <si>
    <t>B.2</t>
  </si>
  <si>
    <t>B.3</t>
  </si>
  <si>
    <t>B.4</t>
  </si>
  <si>
    <t>Outros tributos (especificar)</t>
  </si>
  <si>
    <t>Anexo III – B - Quadro-resumo do Custo por Empregado</t>
  </si>
  <si>
    <t>Subtotal ( A + B + C + D)</t>
  </si>
  <si>
    <t>Módulo 1 – Composição da Remuneração</t>
  </si>
  <si>
    <t>Módulo 2 – Benefícios Mensais e Diários</t>
  </si>
  <si>
    <t>Módulo 3 – Insumos Diversos (uniformes, materiais, equipamentos e outros)</t>
  </si>
  <si>
    <t>Módulo 4 – Encargos Sociais e Trabalhistas</t>
  </si>
  <si>
    <t>Módulo 5 – Custos indiretos, tributos e lucro</t>
  </si>
  <si>
    <t>Anexo III-C - Quadro-resumo – VALOR MENSAL DOS SERVIÇOS</t>
  </si>
  <si>
    <t>Tipo de serviço</t>
  </si>
  <si>
    <t>(A)</t>
  </si>
  <si>
    <t>Valor proposto por empregado</t>
  </si>
  <si>
    <t>(B)</t>
  </si>
  <si>
    <t>Qtde de empregados por posto</t>
  </si>
  <si>
    <t>(C)</t>
  </si>
  <si>
    <t>Valor proposto por posto</t>
  </si>
  <si>
    <t>(D) = (B x C)</t>
  </si>
  <si>
    <t>(E)</t>
  </si>
  <si>
    <t>Valor total do serviço</t>
  </si>
  <si>
    <t>(F) = (D x E)</t>
  </si>
  <si>
    <t>I</t>
  </si>
  <si>
    <t>Serviço 1 (indicar)</t>
  </si>
  <si>
    <t>R$</t>
  </si>
  <si>
    <t>II</t>
  </si>
  <si>
    <t>Serviço 2 (indicar)</t>
  </si>
  <si>
    <t>...</t>
  </si>
  <si>
    <t>Serviço .. (indicar)</t>
  </si>
  <si>
    <t>Qtde de postos</t>
  </si>
  <si>
    <t>Anexo III-D - Quadro - demonstrativo - VALOR GLOBAL DA PROPOSTA</t>
  </si>
  <si>
    <t>Valor Global da Proposta</t>
  </si>
  <si>
    <t>Descrição</t>
  </si>
  <si>
    <t>Valor proposto por unidade de medida *</t>
  </si>
  <si>
    <t>Valor mensal do serviço</t>
  </si>
  <si>
    <t>Valor global da proposta (valor mensal do serviço X nº meses do contrato).</t>
  </si>
  <si>
    <t xml:space="preserve"> </t>
  </si>
  <si>
    <t>Brasília/DF</t>
  </si>
  <si>
    <t>Assistência médica e odontológica</t>
  </si>
  <si>
    <t>Encargos Previdenciários e FGTS</t>
  </si>
  <si>
    <t>PIS</t>
  </si>
  <si>
    <t>COFINS</t>
  </si>
  <si>
    <t>ISS</t>
  </si>
  <si>
    <t xml:space="preserve">Serviços Administrativos </t>
  </si>
  <si>
    <t>Convenção Coletiva do Trabalho</t>
  </si>
  <si>
    <t>Adicional de periculosidade (30%) Lei 11.901/09</t>
  </si>
  <si>
    <t>2 - Benefícios Mensais e Diários Valor (R$)</t>
  </si>
  <si>
    <t>1 - Composição da Remuneração Valor (R$)</t>
  </si>
  <si>
    <t>3 - Insumos Diversos Valor (R$)</t>
  </si>
  <si>
    <t>4 - ENCARGOS SOCIAIS E TRABALHISTAS</t>
  </si>
  <si>
    <t>4.1 - Encargos previdenciários e FGTS</t>
  </si>
  <si>
    <t>4.3 - Afastamento Maternidade</t>
  </si>
  <si>
    <t>4.4 - Provisão para rescisão</t>
  </si>
  <si>
    <t>4.5 - Composição do Custo de Reposição do Profissional Ausente</t>
  </si>
  <si>
    <t>4.2 - 13º Salário</t>
  </si>
  <si>
    <t>Férias e terço constitucional de férias</t>
  </si>
  <si>
    <t>Equipamentos</t>
  </si>
  <si>
    <t>Materiais</t>
  </si>
  <si>
    <t>Multa sobre FGTS e contribuições socias sobre o aviso prévio indenizado e sobre o aviso prévio trabalhado</t>
  </si>
  <si>
    <t>Incidência do Submódulo 4.1 sobre 13º Salário</t>
  </si>
  <si>
    <t>ANEXO IV</t>
  </si>
  <si>
    <t>DF0000327/2017</t>
  </si>
  <si>
    <t>Motorista de Carro Leve</t>
  </si>
  <si>
    <t>Motorista</t>
  </si>
  <si>
    <t>MOTORISTA CARRO LEVE</t>
  </si>
  <si>
    <t>Posto (02)</t>
  </si>
  <si>
    <t>Seguro acidente do trabalho (SAT x FAP)</t>
  </si>
  <si>
    <t>Posto (03)</t>
  </si>
  <si>
    <t>MOTORISTA CARRO PESADO</t>
  </si>
  <si>
    <t>Motorista de Carro Pesado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</si>
</sst>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.0000_-;\-* #,##0.0000_-;_-* &quot;-&quot;??_-;_-@_-"/>
    <numFmt numFmtId="166" formatCode="&quot;R$ &quot;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Segoe UI"/>
      <family val="2"/>
    </font>
    <font>
      <sz val="12"/>
      <color rgb="FFFF0000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/>
    <xf numFmtId="10" fontId="0" fillId="0" borderId="0" xfId="3" applyNumberFormat="1" applyFont="1"/>
    <xf numFmtId="10" fontId="0" fillId="0" borderId="0" xfId="0" applyNumberFormat="1"/>
    <xf numFmtId="165" fontId="0" fillId="0" borderId="0" xfId="1" applyNumberFormat="1" applyFont="1"/>
    <xf numFmtId="10" fontId="0" fillId="0" borderId="0" xfId="2" applyNumberFormat="1" applyFont="1"/>
    <xf numFmtId="2" fontId="0" fillId="0" borderId="0" xfId="0" applyNumberFormat="1"/>
    <xf numFmtId="0" fontId="0" fillId="0" borderId="1" xfId="0" applyBorder="1" applyAlignment="1">
      <alignment vertical="center"/>
    </xf>
    <xf numFmtId="166" fontId="1" fillId="0" borderId="1" xfId="1" applyNumberFormat="1" applyFont="1" applyBorder="1" applyAlignment="1">
      <alignment vertical="center"/>
    </xf>
    <xf numFmtId="1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/>
    </xf>
    <xf numFmtId="44" fontId="0" fillId="0" borderId="1" xfId="0" applyNumberFormat="1" applyBorder="1" applyAlignment="1">
      <alignment vertical="center"/>
    </xf>
    <xf numFmtId="44" fontId="4" fillId="0" borderId="1" xfId="2" applyFont="1" applyBorder="1" applyAlignment="1">
      <alignment vertical="center"/>
    </xf>
    <xf numFmtId="0" fontId="4" fillId="0" borderId="1" xfId="0" applyFont="1" applyBorder="1" applyAlignment="1">
      <alignment vertical="center"/>
    </xf>
    <xf numFmtId="44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4" fontId="4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4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/>
    </xf>
    <xf numFmtId="164" fontId="0" fillId="0" borderId="0" xfId="0" applyNumberFormat="1"/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0" fontId="0" fillId="0" borderId="0" xfId="3" applyNumberFormat="1" applyFont="1" applyAlignment="1">
      <alignment vertical="center"/>
    </xf>
    <xf numFmtId="0" fontId="0" fillId="0" borderId="1" xfId="0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44" fontId="2" fillId="0" borderId="1" xfId="0" applyNumberFormat="1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4" fontId="1" fillId="0" borderId="1" xfId="2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4" fontId="7" fillId="0" borderId="1" xfId="2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44" fontId="7" fillId="2" borderId="1" xfId="2" applyFont="1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10" fontId="0" fillId="0" borderId="1" xfId="3" applyNumberFormat="1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10" fontId="2" fillId="0" borderId="1" xfId="3" applyNumberFormat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0" fontId="9" fillId="0" borderId="1" xfId="3" applyNumberFormat="1" applyFont="1" applyBorder="1" applyAlignment="1">
      <alignment horizontal="center" vertical="center"/>
    </xf>
    <xf numFmtId="44" fontId="4" fillId="0" borderId="1" xfId="2" applyFont="1" applyBorder="1" applyAlignment="1">
      <alignment horizontal="center" vertical="center"/>
    </xf>
    <xf numFmtId="10" fontId="4" fillId="0" borderId="1" xfId="3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5"/>
  <sheetViews>
    <sheetView topLeftCell="A101" zoomScaleNormal="100" zoomScaleSheetLayoutView="100" workbookViewId="0">
      <selection activeCell="I120" sqref="I120"/>
    </sheetView>
  </sheetViews>
  <sheetFormatPr defaultRowHeight="15" x14ac:dyDescent="0.25"/>
  <cols>
    <col min="1" max="1" width="4" customWidth="1"/>
    <col min="3" max="3" width="12" customWidth="1"/>
    <col min="4" max="4" width="18.7109375" bestFit="1" customWidth="1"/>
    <col min="5" max="5" width="14.140625" bestFit="1" customWidth="1"/>
    <col min="7" max="7" width="18.7109375" bestFit="1" customWidth="1"/>
    <col min="9" max="9" width="63.85546875" customWidth="1"/>
    <col min="10" max="10" width="16.28515625" bestFit="1" customWidth="1"/>
  </cols>
  <sheetData>
    <row r="1" spans="1:9" ht="18.75" x14ac:dyDescent="0.3">
      <c r="A1" s="74" t="s">
        <v>140</v>
      </c>
      <c r="B1" s="75"/>
      <c r="C1" s="75"/>
      <c r="D1" s="75"/>
      <c r="E1" s="75"/>
      <c r="F1" s="75"/>
      <c r="G1" s="75"/>
      <c r="H1" s="75"/>
      <c r="I1" s="75"/>
    </row>
    <row r="2" spans="1:9" x14ac:dyDescent="0.25">
      <c r="A2" s="37" t="s">
        <v>144</v>
      </c>
      <c r="B2" s="37"/>
      <c r="C2" s="37"/>
      <c r="D2" s="37"/>
      <c r="E2" s="37"/>
      <c r="F2" s="37"/>
      <c r="G2" s="37"/>
      <c r="H2" s="37"/>
      <c r="I2" s="37"/>
    </row>
    <row r="3" spans="1:9" x14ac:dyDescent="0.25">
      <c r="A3" s="37"/>
      <c r="B3" s="37"/>
      <c r="C3" s="37"/>
      <c r="D3" s="37"/>
      <c r="E3" s="37"/>
      <c r="F3" s="37"/>
      <c r="G3" s="37"/>
      <c r="H3" s="37"/>
      <c r="I3" s="37"/>
    </row>
    <row r="4" spans="1:9" x14ac:dyDescent="0.25">
      <c r="A4" s="38"/>
      <c r="B4" s="38"/>
      <c r="C4" s="38"/>
      <c r="D4" s="38"/>
      <c r="E4" s="38"/>
      <c r="F4" s="38"/>
      <c r="G4" s="38"/>
      <c r="H4" s="38"/>
      <c r="I4" s="38"/>
    </row>
    <row r="5" spans="1:9" x14ac:dyDescent="0.25">
      <c r="A5" s="7" t="s">
        <v>0</v>
      </c>
      <c r="B5" s="39" t="s">
        <v>1</v>
      </c>
      <c r="C5" s="39"/>
      <c r="D5" s="39"/>
      <c r="E5" s="39"/>
      <c r="F5" s="39"/>
      <c r="G5" s="39"/>
      <c r="H5" s="39"/>
      <c r="I5" s="12"/>
    </row>
    <row r="6" spans="1:9" x14ac:dyDescent="0.25">
      <c r="A6" s="7" t="s">
        <v>2</v>
      </c>
      <c r="B6" s="39" t="s">
        <v>3</v>
      </c>
      <c r="C6" s="39"/>
      <c r="D6" s="39"/>
      <c r="E6" s="39"/>
      <c r="F6" s="39"/>
      <c r="G6" s="39"/>
      <c r="H6" s="39"/>
      <c r="I6" s="11" t="s">
        <v>117</v>
      </c>
    </row>
    <row r="7" spans="1:9" x14ac:dyDescent="0.25">
      <c r="A7" s="7" t="s">
        <v>4</v>
      </c>
      <c r="B7" s="39" t="s">
        <v>124</v>
      </c>
      <c r="C7" s="39"/>
      <c r="D7" s="39"/>
      <c r="E7" s="39"/>
      <c r="F7" s="39"/>
      <c r="G7" s="39"/>
      <c r="H7" s="39"/>
      <c r="I7" s="30" t="s">
        <v>141</v>
      </c>
    </row>
    <row r="8" spans="1:9" x14ac:dyDescent="0.25">
      <c r="A8" s="7" t="s">
        <v>5</v>
      </c>
      <c r="B8" s="39" t="s">
        <v>6</v>
      </c>
      <c r="C8" s="39"/>
      <c r="D8" s="39"/>
      <c r="E8" s="39"/>
      <c r="F8" s="39"/>
      <c r="G8" s="39"/>
      <c r="H8" s="39"/>
      <c r="I8" s="11">
        <v>12</v>
      </c>
    </row>
    <row r="9" spans="1:9" x14ac:dyDescent="0.25">
      <c r="A9" s="38"/>
      <c r="B9" s="38"/>
      <c r="C9" s="38"/>
      <c r="D9" s="38"/>
      <c r="E9" s="38"/>
      <c r="F9" s="38"/>
      <c r="G9" s="38"/>
      <c r="H9" s="38"/>
      <c r="I9" s="38"/>
    </row>
    <row r="10" spans="1:9" x14ac:dyDescent="0.25">
      <c r="A10" s="43" t="s">
        <v>8</v>
      </c>
      <c r="B10" s="43"/>
      <c r="C10" s="43"/>
      <c r="D10" s="43" t="s">
        <v>9</v>
      </c>
      <c r="E10" s="43"/>
      <c r="F10" s="43"/>
      <c r="G10" s="43" t="s">
        <v>7</v>
      </c>
      <c r="H10" s="43"/>
      <c r="I10" s="43"/>
    </row>
    <row r="11" spans="1:9" x14ac:dyDescent="0.25">
      <c r="A11" s="43" t="s">
        <v>123</v>
      </c>
      <c r="B11" s="43"/>
      <c r="C11" s="43"/>
      <c r="D11" s="43" t="s">
        <v>145</v>
      </c>
      <c r="E11" s="43"/>
      <c r="F11" s="43"/>
      <c r="G11" s="44">
        <v>2</v>
      </c>
      <c r="H11" s="44"/>
      <c r="I11" s="44"/>
    </row>
    <row r="12" spans="1:9" x14ac:dyDescent="0.25">
      <c r="A12" s="38"/>
      <c r="B12" s="38"/>
      <c r="C12" s="38"/>
      <c r="D12" s="38"/>
      <c r="E12" s="38"/>
      <c r="F12" s="38"/>
      <c r="G12" s="38"/>
      <c r="H12" s="38"/>
      <c r="I12" s="38"/>
    </row>
    <row r="13" spans="1:9" x14ac:dyDescent="0.25">
      <c r="A13" s="40" t="s">
        <v>10</v>
      </c>
      <c r="B13" s="41"/>
      <c r="C13" s="41"/>
      <c r="D13" s="41"/>
      <c r="E13" s="41"/>
      <c r="F13" s="41"/>
      <c r="G13" s="41"/>
      <c r="H13" s="41"/>
      <c r="I13" s="42"/>
    </row>
    <row r="14" spans="1:9" x14ac:dyDescent="0.25">
      <c r="A14" s="7">
        <v>1</v>
      </c>
      <c r="B14" s="39" t="s">
        <v>11</v>
      </c>
      <c r="C14" s="39"/>
      <c r="D14" s="39"/>
      <c r="E14" s="39"/>
      <c r="F14" s="39"/>
      <c r="G14" s="39"/>
      <c r="H14" s="39"/>
      <c r="I14" s="23" t="s">
        <v>142</v>
      </c>
    </row>
    <row r="15" spans="1:9" x14ac:dyDescent="0.25">
      <c r="A15" s="7">
        <v>2</v>
      </c>
      <c r="B15" s="39" t="s">
        <v>12</v>
      </c>
      <c r="C15" s="39"/>
      <c r="D15" s="39"/>
      <c r="E15" s="39"/>
      <c r="F15" s="39"/>
      <c r="G15" s="39"/>
      <c r="H15" s="39"/>
      <c r="I15" s="8">
        <v>1950</v>
      </c>
    </row>
    <row r="16" spans="1:9" x14ac:dyDescent="0.25">
      <c r="A16" s="7">
        <v>3</v>
      </c>
      <c r="B16" s="39" t="s">
        <v>13</v>
      </c>
      <c r="C16" s="39"/>
      <c r="D16" s="39"/>
      <c r="E16" s="39"/>
      <c r="F16" s="39"/>
      <c r="G16" s="39"/>
      <c r="H16" s="39"/>
      <c r="I16" s="10" t="s">
        <v>143</v>
      </c>
    </row>
    <row r="17" spans="1:9" x14ac:dyDescent="0.25">
      <c r="A17" s="7">
        <v>4</v>
      </c>
      <c r="B17" s="39" t="s">
        <v>14</v>
      </c>
      <c r="C17" s="39"/>
      <c r="D17" s="39"/>
      <c r="E17" s="39"/>
      <c r="F17" s="39"/>
      <c r="G17" s="39"/>
      <c r="H17" s="39"/>
      <c r="I17" s="9">
        <v>42736</v>
      </c>
    </row>
    <row r="18" spans="1:9" x14ac:dyDescent="0.25">
      <c r="A18" s="46"/>
      <c r="B18" s="46"/>
      <c r="C18" s="46"/>
      <c r="D18" s="46"/>
      <c r="E18" s="46"/>
      <c r="F18" s="46"/>
      <c r="G18" s="46"/>
      <c r="H18" s="46"/>
      <c r="I18" s="46"/>
    </row>
    <row r="19" spans="1:9" x14ac:dyDescent="0.25">
      <c r="A19" s="47" t="s">
        <v>127</v>
      </c>
      <c r="B19" s="47"/>
      <c r="C19" s="47"/>
      <c r="D19" s="47"/>
      <c r="E19" s="47"/>
      <c r="F19" s="47"/>
      <c r="G19" s="47"/>
      <c r="H19" s="47"/>
      <c r="I19" s="13"/>
    </row>
    <row r="20" spans="1:9" x14ac:dyDescent="0.25">
      <c r="A20" s="7" t="s">
        <v>0</v>
      </c>
      <c r="B20" s="39" t="s">
        <v>16</v>
      </c>
      <c r="C20" s="39"/>
      <c r="D20" s="39"/>
      <c r="E20" s="39"/>
      <c r="F20" s="48">
        <v>1950</v>
      </c>
      <c r="G20" s="48"/>
      <c r="H20" s="48"/>
      <c r="I20" s="13"/>
    </row>
    <row r="21" spans="1:9" x14ac:dyDescent="0.25">
      <c r="A21" s="7" t="s">
        <v>2</v>
      </c>
      <c r="B21" s="39" t="s">
        <v>125</v>
      </c>
      <c r="C21" s="39"/>
      <c r="D21" s="39"/>
      <c r="E21" s="39"/>
      <c r="F21" s="45">
        <v>0</v>
      </c>
      <c r="G21" s="45"/>
      <c r="H21" s="45"/>
      <c r="I21" s="13"/>
    </row>
    <row r="22" spans="1:9" x14ac:dyDescent="0.25">
      <c r="A22" s="7" t="s">
        <v>4</v>
      </c>
      <c r="B22" s="39" t="s">
        <v>17</v>
      </c>
      <c r="C22" s="39"/>
      <c r="D22" s="39"/>
      <c r="E22" s="39"/>
      <c r="F22" s="45"/>
      <c r="G22" s="45"/>
      <c r="H22" s="45"/>
      <c r="I22" s="13"/>
    </row>
    <row r="23" spans="1:9" x14ac:dyDescent="0.25">
      <c r="A23" s="7" t="s">
        <v>5</v>
      </c>
      <c r="B23" s="39" t="s">
        <v>18</v>
      </c>
      <c r="C23" s="39"/>
      <c r="D23" s="39"/>
      <c r="E23" s="39"/>
      <c r="F23" s="45">
        <v>0</v>
      </c>
      <c r="G23" s="45"/>
      <c r="H23" s="45"/>
      <c r="I23" s="13"/>
    </row>
    <row r="24" spans="1:9" x14ac:dyDescent="0.25">
      <c r="A24" s="7" t="s">
        <v>19</v>
      </c>
      <c r="B24" s="39" t="s">
        <v>20</v>
      </c>
      <c r="C24" s="39"/>
      <c r="D24" s="39"/>
      <c r="E24" s="39"/>
      <c r="F24" s="45">
        <v>0</v>
      </c>
      <c r="G24" s="45"/>
      <c r="H24" s="45"/>
      <c r="I24" s="13"/>
    </row>
    <row r="25" spans="1:9" x14ac:dyDescent="0.25">
      <c r="A25" s="7" t="s">
        <v>21</v>
      </c>
      <c r="B25" s="39" t="s">
        <v>22</v>
      </c>
      <c r="C25" s="39"/>
      <c r="D25" s="39"/>
      <c r="E25" s="39"/>
      <c r="F25" s="45">
        <v>0</v>
      </c>
      <c r="G25" s="45"/>
      <c r="H25" s="45"/>
      <c r="I25" s="13"/>
    </row>
    <row r="26" spans="1:9" x14ac:dyDescent="0.25">
      <c r="A26" s="7" t="s">
        <v>23</v>
      </c>
      <c r="B26" s="39" t="s">
        <v>24</v>
      </c>
      <c r="C26" s="39"/>
      <c r="D26" s="39"/>
      <c r="E26" s="39"/>
      <c r="F26" s="45">
        <v>0</v>
      </c>
      <c r="G26" s="45"/>
      <c r="H26" s="45"/>
      <c r="I26" s="13"/>
    </row>
    <row r="27" spans="1:9" x14ac:dyDescent="0.25">
      <c r="A27" s="7" t="s">
        <v>25</v>
      </c>
      <c r="B27" s="39" t="s">
        <v>26</v>
      </c>
      <c r="C27" s="39"/>
      <c r="D27" s="39"/>
      <c r="E27" s="39"/>
      <c r="F27" s="45">
        <v>0</v>
      </c>
      <c r="G27" s="45"/>
      <c r="H27" s="45"/>
      <c r="I27" s="13"/>
    </row>
    <row r="28" spans="1:9" x14ac:dyDescent="0.25">
      <c r="A28" s="7"/>
      <c r="B28" s="39" t="s">
        <v>15</v>
      </c>
      <c r="C28" s="39"/>
      <c r="D28" s="39"/>
      <c r="E28" s="39"/>
      <c r="F28" s="45">
        <f>SUM(F20:H27)</f>
        <v>1950</v>
      </c>
      <c r="G28" s="45"/>
      <c r="H28" s="45"/>
      <c r="I28" s="13"/>
    </row>
    <row r="29" spans="1:9" x14ac:dyDescent="0.25">
      <c r="A29" s="49"/>
      <c r="B29" s="49"/>
      <c r="C29" s="49"/>
      <c r="D29" s="49"/>
      <c r="E29" s="49"/>
      <c r="F29" s="49"/>
      <c r="G29" s="49"/>
      <c r="H29" s="49"/>
      <c r="I29" s="49"/>
    </row>
    <row r="30" spans="1:9" x14ac:dyDescent="0.25">
      <c r="A30" s="47" t="s">
        <v>126</v>
      </c>
      <c r="B30" s="47"/>
      <c r="C30" s="47"/>
      <c r="D30" s="47"/>
      <c r="E30" s="47"/>
      <c r="F30" s="47"/>
      <c r="G30" s="47"/>
      <c r="H30" s="47"/>
      <c r="I30" s="47"/>
    </row>
    <row r="31" spans="1:9" x14ac:dyDescent="0.25">
      <c r="A31" s="7" t="s">
        <v>0</v>
      </c>
      <c r="B31" s="39" t="s">
        <v>28</v>
      </c>
      <c r="C31" s="39"/>
      <c r="D31" s="39"/>
      <c r="E31" s="39"/>
      <c r="F31" s="39"/>
      <c r="G31" s="48">
        <f>22*2*4-(6%*F20)</f>
        <v>59</v>
      </c>
      <c r="H31" s="48"/>
      <c r="I31" s="48"/>
    </row>
    <row r="32" spans="1:9" x14ac:dyDescent="0.25">
      <c r="A32" s="7" t="s">
        <v>2</v>
      </c>
      <c r="B32" s="39" t="s">
        <v>29</v>
      </c>
      <c r="C32" s="39"/>
      <c r="D32" s="39"/>
      <c r="E32" s="39"/>
      <c r="F32" s="39"/>
      <c r="G32" s="48">
        <f>31.5*22</f>
        <v>693</v>
      </c>
      <c r="H32" s="48"/>
      <c r="I32" s="48"/>
    </row>
    <row r="33" spans="1:10" x14ac:dyDescent="0.25">
      <c r="A33" s="7" t="s">
        <v>4</v>
      </c>
      <c r="B33" s="39" t="s">
        <v>118</v>
      </c>
      <c r="C33" s="39"/>
      <c r="D33" s="39"/>
      <c r="E33" s="39"/>
      <c r="F33" s="39"/>
      <c r="G33" s="48">
        <f>180</f>
        <v>180</v>
      </c>
      <c r="H33" s="48"/>
      <c r="I33" s="48"/>
    </row>
    <row r="34" spans="1:10" x14ac:dyDescent="0.25">
      <c r="A34" s="7" t="s">
        <v>5</v>
      </c>
      <c r="B34" s="39" t="s">
        <v>30</v>
      </c>
      <c r="C34" s="39"/>
      <c r="D34" s="39"/>
      <c r="E34" s="39"/>
      <c r="F34" s="39"/>
      <c r="G34" s="48">
        <v>0</v>
      </c>
      <c r="H34" s="48"/>
      <c r="I34" s="48"/>
    </row>
    <row r="35" spans="1:10" x14ac:dyDescent="0.25">
      <c r="A35" s="7" t="s">
        <v>19</v>
      </c>
      <c r="B35" s="39" t="s">
        <v>31</v>
      </c>
      <c r="C35" s="39"/>
      <c r="D35" s="39"/>
      <c r="E35" s="39"/>
      <c r="F35" s="39"/>
      <c r="G35" s="48">
        <v>1.5</v>
      </c>
      <c r="H35" s="48"/>
      <c r="I35" s="48"/>
    </row>
    <row r="36" spans="1:10" x14ac:dyDescent="0.25">
      <c r="A36" s="7" t="s">
        <v>21</v>
      </c>
      <c r="B36" s="39" t="s">
        <v>26</v>
      </c>
      <c r="C36" s="39"/>
      <c r="D36" s="39"/>
      <c r="E36" s="39"/>
      <c r="F36" s="39"/>
      <c r="G36" s="48">
        <v>0</v>
      </c>
      <c r="H36" s="48"/>
      <c r="I36" s="48"/>
      <c r="J36" s="6"/>
    </row>
    <row r="37" spans="1:10" x14ac:dyDescent="0.25">
      <c r="A37" s="7"/>
      <c r="B37" s="39" t="s">
        <v>27</v>
      </c>
      <c r="C37" s="39"/>
      <c r="D37" s="39"/>
      <c r="E37" s="39"/>
      <c r="F37" s="39"/>
      <c r="G37" s="48">
        <f>SUM(G31:I36)</f>
        <v>933.5</v>
      </c>
      <c r="H37" s="48"/>
      <c r="I37" s="48"/>
    </row>
    <row r="38" spans="1:10" x14ac:dyDescent="0.25">
      <c r="A38" s="46"/>
      <c r="B38" s="46"/>
      <c r="C38" s="46"/>
      <c r="D38" s="46"/>
      <c r="E38" s="46"/>
      <c r="F38" s="46"/>
      <c r="G38" s="46"/>
      <c r="H38" s="46"/>
      <c r="I38" s="46"/>
    </row>
    <row r="39" spans="1:10" x14ac:dyDescent="0.25">
      <c r="A39" s="47" t="s">
        <v>128</v>
      </c>
      <c r="B39" s="47"/>
      <c r="C39" s="47"/>
      <c r="D39" s="47"/>
      <c r="E39" s="47"/>
      <c r="F39" s="47"/>
      <c r="G39" s="47"/>
      <c r="H39" s="13"/>
      <c r="I39" s="13"/>
    </row>
    <row r="40" spans="1:10" x14ac:dyDescent="0.25">
      <c r="A40" s="14" t="s">
        <v>0</v>
      </c>
      <c r="B40" s="50" t="s">
        <v>33</v>
      </c>
      <c r="C40" s="50"/>
      <c r="D40" s="50"/>
      <c r="E40" s="51"/>
      <c r="F40" s="51"/>
      <c r="G40" s="51"/>
      <c r="H40" s="13"/>
      <c r="I40" s="13"/>
    </row>
    <row r="41" spans="1:10" x14ac:dyDescent="0.25">
      <c r="A41" s="14" t="s">
        <v>2</v>
      </c>
      <c r="B41" s="50" t="s">
        <v>137</v>
      </c>
      <c r="C41" s="50"/>
      <c r="D41" s="50"/>
      <c r="E41" s="51">
        <v>0</v>
      </c>
      <c r="F41" s="51"/>
      <c r="G41" s="51"/>
      <c r="H41" s="13"/>
      <c r="I41" s="13"/>
    </row>
    <row r="42" spans="1:10" x14ac:dyDescent="0.25">
      <c r="A42" s="14" t="s">
        <v>4</v>
      </c>
      <c r="B42" s="50" t="s">
        <v>136</v>
      </c>
      <c r="C42" s="50"/>
      <c r="D42" s="50"/>
      <c r="E42" s="51">
        <v>0</v>
      </c>
      <c r="F42" s="51"/>
      <c r="G42" s="51"/>
      <c r="H42" s="13"/>
      <c r="I42" s="13"/>
    </row>
    <row r="43" spans="1:10" x14ac:dyDescent="0.25">
      <c r="A43" s="14" t="s">
        <v>5</v>
      </c>
      <c r="B43" s="50" t="s">
        <v>26</v>
      </c>
      <c r="C43" s="50"/>
      <c r="D43" s="50"/>
      <c r="E43" s="51">
        <v>0</v>
      </c>
      <c r="F43" s="51"/>
      <c r="G43" s="51"/>
      <c r="H43" s="13"/>
      <c r="I43" s="13"/>
    </row>
    <row r="44" spans="1:10" x14ac:dyDescent="0.25">
      <c r="A44" s="14"/>
      <c r="B44" s="52" t="s">
        <v>32</v>
      </c>
      <c r="C44" s="53"/>
      <c r="D44" s="54"/>
      <c r="E44" s="51">
        <f>-E42</f>
        <v>0</v>
      </c>
      <c r="F44" s="51"/>
      <c r="G44" s="51"/>
      <c r="H44" s="13"/>
      <c r="I44" s="13"/>
    </row>
    <row r="45" spans="1:10" x14ac:dyDescent="0.25">
      <c r="A45" s="49"/>
      <c r="B45" s="49"/>
      <c r="C45" s="49"/>
      <c r="D45" s="49"/>
      <c r="E45" s="49"/>
      <c r="F45" s="49"/>
      <c r="G45" s="49"/>
      <c r="H45" s="49"/>
      <c r="I45" s="49"/>
    </row>
    <row r="46" spans="1:10" x14ac:dyDescent="0.25">
      <c r="A46" s="47" t="s">
        <v>129</v>
      </c>
      <c r="B46" s="47"/>
      <c r="C46" s="47"/>
      <c r="D46" s="47"/>
      <c r="E46" s="47"/>
      <c r="F46" s="47"/>
      <c r="G46" s="47"/>
      <c r="H46" s="47"/>
      <c r="I46" s="47"/>
    </row>
    <row r="47" spans="1:10" x14ac:dyDescent="0.25">
      <c r="A47" s="47" t="s">
        <v>130</v>
      </c>
      <c r="B47" s="47"/>
      <c r="C47" s="47"/>
      <c r="D47" s="47"/>
      <c r="E47" s="47"/>
      <c r="F47" s="47" t="s">
        <v>43</v>
      </c>
      <c r="G47" s="47"/>
      <c r="H47" s="47" t="s">
        <v>42</v>
      </c>
      <c r="I47" s="47"/>
    </row>
    <row r="48" spans="1:10" x14ac:dyDescent="0.25">
      <c r="A48" s="7" t="s">
        <v>0</v>
      </c>
      <c r="B48" s="39" t="s">
        <v>35</v>
      </c>
      <c r="C48" s="39"/>
      <c r="D48" s="39"/>
      <c r="E48" s="39"/>
      <c r="F48" s="55">
        <v>0.2</v>
      </c>
      <c r="G48" s="55"/>
      <c r="H48" s="56">
        <f>F48*$F$28</f>
        <v>390</v>
      </c>
      <c r="I48" s="43"/>
    </row>
    <row r="49" spans="1:11" x14ac:dyDescent="0.25">
      <c r="A49" s="7" t="s">
        <v>2</v>
      </c>
      <c r="B49" s="39" t="s">
        <v>36</v>
      </c>
      <c r="C49" s="39"/>
      <c r="D49" s="39"/>
      <c r="E49" s="39"/>
      <c r="F49" s="55">
        <v>1.4999999999999999E-2</v>
      </c>
      <c r="G49" s="55"/>
      <c r="H49" s="56">
        <f t="shared" ref="H49:H55" si="0">F49*$F$28</f>
        <v>29.25</v>
      </c>
      <c r="I49" s="43"/>
    </row>
    <row r="50" spans="1:11" x14ac:dyDescent="0.25">
      <c r="A50" s="7" t="s">
        <v>4</v>
      </c>
      <c r="B50" s="39" t="s">
        <v>37</v>
      </c>
      <c r="C50" s="39"/>
      <c r="D50" s="39"/>
      <c r="E50" s="39"/>
      <c r="F50" s="55">
        <v>0.01</v>
      </c>
      <c r="G50" s="55"/>
      <c r="H50" s="56">
        <f t="shared" si="0"/>
        <v>19.5</v>
      </c>
      <c r="I50" s="43"/>
    </row>
    <row r="51" spans="1:11" x14ac:dyDescent="0.25">
      <c r="A51" s="7" t="s">
        <v>5</v>
      </c>
      <c r="B51" s="39" t="s">
        <v>38</v>
      </c>
      <c r="C51" s="39"/>
      <c r="D51" s="39"/>
      <c r="E51" s="39"/>
      <c r="F51" s="55">
        <v>2E-3</v>
      </c>
      <c r="G51" s="55"/>
      <c r="H51" s="56">
        <f t="shared" si="0"/>
        <v>3.9</v>
      </c>
      <c r="I51" s="43"/>
    </row>
    <row r="52" spans="1:11" x14ac:dyDescent="0.25">
      <c r="A52" s="7" t="s">
        <v>19</v>
      </c>
      <c r="B52" s="39" t="s">
        <v>39</v>
      </c>
      <c r="C52" s="39"/>
      <c r="D52" s="39"/>
      <c r="E52" s="39"/>
      <c r="F52" s="55">
        <v>2.5000000000000001E-2</v>
      </c>
      <c r="G52" s="55"/>
      <c r="H52" s="56">
        <f t="shared" si="0"/>
        <v>48.75</v>
      </c>
      <c r="I52" s="43"/>
    </row>
    <row r="53" spans="1:11" x14ac:dyDescent="0.25">
      <c r="A53" s="7" t="s">
        <v>21</v>
      </c>
      <c r="B53" s="39" t="s">
        <v>40</v>
      </c>
      <c r="C53" s="39"/>
      <c r="D53" s="39"/>
      <c r="E53" s="39"/>
      <c r="F53" s="55">
        <v>0.08</v>
      </c>
      <c r="G53" s="55"/>
      <c r="H53" s="56">
        <f t="shared" si="0"/>
        <v>156</v>
      </c>
      <c r="I53" s="43"/>
    </row>
    <row r="54" spans="1:11" x14ac:dyDescent="0.25">
      <c r="A54" s="7" t="s">
        <v>23</v>
      </c>
      <c r="B54" s="39" t="s">
        <v>146</v>
      </c>
      <c r="C54" s="39"/>
      <c r="D54" s="39"/>
      <c r="E54" s="39"/>
      <c r="F54" s="57">
        <v>0.03</v>
      </c>
      <c r="G54" s="57"/>
      <c r="H54" s="56">
        <f t="shared" si="0"/>
        <v>58.5</v>
      </c>
      <c r="I54" s="43"/>
      <c r="J54" s="1"/>
    </row>
    <row r="55" spans="1:11" x14ac:dyDescent="0.25">
      <c r="A55" s="7" t="s">
        <v>25</v>
      </c>
      <c r="B55" s="39" t="s">
        <v>41</v>
      </c>
      <c r="C55" s="39"/>
      <c r="D55" s="39"/>
      <c r="E55" s="39"/>
      <c r="F55" s="55">
        <v>6.0000000000000001E-3</v>
      </c>
      <c r="G55" s="55"/>
      <c r="H55" s="56">
        <f t="shared" si="0"/>
        <v>11.7</v>
      </c>
      <c r="I55" s="43"/>
    </row>
    <row r="56" spans="1:11" x14ac:dyDescent="0.25">
      <c r="A56" s="7"/>
      <c r="B56" s="39" t="s">
        <v>34</v>
      </c>
      <c r="C56" s="39"/>
      <c r="D56" s="39"/>
      <c r="E56" s="39"/>
      <c r="F56" s="58">
        <f>SUM(F48:G55)</f>
        <v>0.36799999999999999</v>
      </c>
      <c r="G56" s="43"/>
      <c r="H56" s="59">
        <f>SUM(H48:I55)</f>
        <v>717.6</v>
      </c>
      <c r="I56" s="60"/>
    </row>
    <row r="57" spans="1:11" x14ac:dyDescent="0.25">
      <c r="A57" s="38"/>
      <c r="B57" s="38"/>
      <c r="C57" s="38"/>
      <c r="D57" s="38"/>
      <c r="E57" s="38"/>
      <c r="F57" s="38"/>
      <c r="G57" s="38"/>
      <c r="H57" s="38"/>
      <c r="I57" s="38"/>
    </row>
    <row r="58" spans="1:11" x14ac:dyDescent="0.25">
      <c r="A58" s="47" t="s">
        <v>129</v>
      </c>
      <c r="B58" s="47"/>
      <c r="C58" s="47"/>
      <c r="D58" s="47"/>
      <c r="E58" s="47"/>
      <c r="F58" s="47"/>
      <c r="G58" s="47"/>
      <c r="H58" s="47"/>
      <c r="I58" s="47"/>
    </row>
    <row r="59" spans="1:11" x14ac:dyDescent="0.25">
      <c r="A59" s="47" t="s">
        <v>134</v>
      </c>
      <c r="B59" s="47"/>
      <c r="C59" s="47"/>
      <c r="D59" s="47"/>
      <c r="E59" s="47"/>
      <c r="F59" s="47"/>
      <c r="G59" s="47"/>
      <c r="H59" s="47"/>
      <c r="I59" s="28" t="s">
        <v>42</v>
      </c>
      <c r="J59" s="2"/>
    </row>
    <row r="60" spans="1:11" x14ac:dyDescent="0.25">
      <c r="A60" s="7" t="s">
        <v>0</v>
      </c>
      <c r="B60" s="39" t="s">
        <v>44</v>
      </c>
      <c r="C60" s="39"/>
      <c r="D60" s="39"/>
      <c r="E60" s="39"/>
      <c r="F60" s="39"/>
      <c r="G60" s="39"/>
      <c r="H60" s="39"/>
      <c r="I60" s="15">
        <f>$F$28*J60</f>
        <v>162.44</v>
      </c>
      <c r="J60" s="2">
        <v>8.3299999999999999E-2</v>
      </c>
    </row>
    <row r="61" spans="1:11" x14ac:dyDescent="0.25">
      <c r="A61" s="7" t="s">
        <v>2</v>
      </c>
      <c r="B61" s="39" t="s">
        <v>139</v>
      </c>
      <c r="C61" s="39"/>
      <c r="D61" s="39"/>
      <c r="E61" s="39"/>
      <c r="F61" s="39"/>
      <c r="G61" s="39"/>
      <c r="H61" s="39"/>
      <c r="I61" s="15">
        <f>F56*I60</f>
        <v>59.78</v>
      </c>
      <c r="J61" s="2">
        <f>F56*J60</f>
        <v>3.0700000000000002E-2</v>
      </c>
      <c r="K61" s="24"/>
    </row>
    <row r="62" spans="1:11" x14ac:dyDescent="0.25">
      <c r="A62" s="7"/>
      <c r="B62" s="39" t="s">
        <v>46</v>
      </c>
      <c r="C62" s="39"/>
      <c r="D62" s="39"/>
      <c r="E62" s="39"/>
      <c r="F62" s="39"/>
      <c r="G62" s="39"/>
      <c r="H62" s="39"/>
      <c r="I62" s="36">
        <f>I60+I61</f>
        <v>222.22</v>
      </c>
      <c r="J62" s="2">
        <f>J60+J61</f>
        <v>0.114</v>
      </c>
    </row>
    <row r="63" spans="1:11" x14ac:dyDescent="0.25">
      <c r="A63" s="38"/>
      <c r="B63" s="38"/>
      <c r="C63" s="38"/>
      <c r="D63" s="38"/>
      <c r="E63" s="38"/>
      <c r="F63" s="38"/>
      <c r="G63" s="38"/>
      <c r="H63" s="38"/>
      <c r="I63" s="38"/>
      <c r="J63" s="2"/>
    </row>
    <row r="64" spans="1:11" x14ac:dyDescent="0.25">
      <c r="A64" s="47" t="s">
        <v>129</v>
      </c>
      <c r="B64" s="47"/>
      <c r="C64" s="47"/>
      <c r="D64" s="47"/>
      <c r="E64" s="47"/>
      <c r="F64" s="47"/>
      <c r="G64" s="47"/>
      <c r="H64" s="47"/>
      <c r="I64" s="47"/>
      <c r="J64" s="2"/>
    </row>
    <row r="65" spans="1:12" x14ac:dyDescent="0.25">
      <c r="A65" s="47" t="s">
        <v>131</v>
      </c>
      <c r="B65" s="47"/>
      <c r="C65" s="47"/>
      <c r="D65" s="47"/>
      <c r="E65" s="47"/>
      <c r="F65" s="47"/>
      <c r="G65" s="47"/>
      <c r="H65" s="47"/>
      <c r="I65" s="28" t="s">
        <v>42</v>
      </c>
      <c r="J65" s="2"/>
    </row>
    <row r="66" spans="1:12" x14ac:dyDescent="0.25">
      <c r="A66" s="7" t="s">
        <v>0</v>
      </c>
      <c r="B66" s="39" t="s">
        <v>47</v>
      </c>
      <c r="C66" s="39"/>
      <c r="D66" s="39"/>
      <c r="E66" s="39"/>
      <c r="F66" s="39"/>
      <c r="G66" s="39"/>
      <c r="H66" s="39"/>
      <c r="I66" s="15">
        <f>J66*F28</f>
        <v>0.39</v>
      </c>
      <c r="J66" s="2">
        <f>(((5/56*4)+(5/56*4)+(1/3*5/56*4))/12*0.0025)</f>
        <v>2.0000000000000001E-4</v>
      </c>
      <c r="L66" s="2"/>
    </row>
    <row r="67" spans="1:12" x14ac:dyDescent="0.25">
      <c r="A67" s="7" t="s">
        <v>2</v>
      </c>
      <c r="B67" s="39" t="s">
        <v>48</v>
      </c>
      <c r="C67" s="39"/>
      <c r="D67" s="39"/>
      <c r="E67" s="39"/>
      <c r="F67" s="39"/>
      <c r="G67" s="39"/>
      <c r="H67" s="39"/>
      <c r="I67" s="15">
        <f>F56*I66</f>
        <v>0.14000000000000001</v>
      </c>
      <c r="J67" s="2">
        <f>F56*J66</f>
        <v>1E-4</v>
      </c>
      <c r="K67" s="24"/>
    </row>
    <row r="68" spans="1:12" x14ac:dyDescent="0.25">
      <c r="A68" s="7"/>
      <c r="B68" s="39" t="s">
        <v>46</v>
      </c>
      <c r="C68" s="39"/>
      <c r="D68" s="39"/>
      <c r="E68" s="39"/>
      <c r="F68" s="39"/>
      <c r="G68" s="39"/>
      <c r="H68" s="39"/>
      <c r="I68" s="15">
        <f>SUM(I66:I67)</f>
        <v>0.53</v>
      </c>
      <c r="J68" s="2">
        <f>SUM(J66:J67)</f>
        <v>2.9999999999999997E-4</v>
      </c>
    </row>
    <row r="69" spans="1:12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2"/>
    </row>
    <row r="70" spans="1:12" x14ac:dyDescent="0.25">
      <c r="A70" s="47" t="s">
        <v>129</v>
      </c>
      <c r="B70" s="47"/>
      <c r="C70" s="47"/>
      <c r="D70" s="47"/>
      <c r="E70" s="47"/>
      <c r="F70" s="47"/>
      <c r="G70" s="47"/>
      <c r="H70" s="47"/>
      <c r="I70" s="47"/>
      <c r="J70" s="2"/>
    </row>
    <row r="71" spans="1:12" x14ac:dyDescent="0.25">
      <c r="A71" s="47" t="s">
        <v>132</v>
      </c>
      <c r="B71" s="47"/>
      <c r="C71" s="47"/>
      <c r="D71" s="47"/>
      <c r="E71" s="47"/>
      <c r="F71" s="47"/>
      <c r="G71" s="47"/>
      <c r="H71" s="47"/>
      <c r="I71" s="28" t="s">
        <v>42</v>
      </c>
      <c r="J71" s="2"/>
    </row>
    <row r="72" spans="1:12" x14ac:dyDescent="0.25">
      <c r="A72" s="7" t="s">
        <v>0</v>
      </c>
      <c r="B72" s="39" t="s">
        <v>49</v>
      </c>
      <c r="C72" s="39"/>
      <c r="D72" s="39"/>
      <c r="E72" s="39"/>
      <c r="F72" s="39"/>
      <c r="G72" s="39"/>
      <c r="H72" s="39"/>
      <c r="I72" s="15">
        <f>J72*F$28</f>
        <v>29.25</v>
      </c>
      <c r="J72" s="2">
        <v>1.4999999999999999E-2</v>
      </c>
    </row>
    <row r="73" spans="1:12" x14ac:dyDescent="0.25">
      <c r="A73" s="7" t="s">
        <v>2</v>
      </c>
      <c r="B73" s="39" t="s">
        <v>50</v>
      </c>
      <c r="C73" s="39"/>
      <c r="D73" s="39"/>
      <c r="E73" s="39"/>
      <c r="F73" s="39"/>
      <c r="G73" s="39"/>
      <c r="H73" s="39"/>
      <c r="I73" s="15">
        <f t="shared" ref="I73:I75" si="1">J73*F$28</f>
        <v>2.34</v>
      </c>
      <c r="J73" s="2">
        <v>1.1999999999999999E-3</v>
      </c>
    </row>
    <row r="74" spans="1:12" ht="30" customHeight="1" x14ac:dyDescent="0.25">
      <c r="A74" s="7" t="s">
        <v>4</v>
      </c>
      <c r="B74" s="61" t="s">
        <v>138</v>
      </c>
      <c r="C74" s="62"/>
      <c r="D74" s="62"/>
      <c r="E74" s="62"/>
      <c r="F74" s="62"/>
      <c r="G74" s="62"/>
      <c r="H74" s="63"/>
      <c r="I74" s="15">
        <f t="shared" si="1"/>
        <v>97.5</v>
      </c>
      <c r="J74" s="29">
        <v>0.05</v>
      </c>
    </row>
    <row r="75" spans="1:12" x14ac:dyDescent="0.25">
      <c r="A75" s="7" t="s">
        <v>5</v>
      </c>
      <c r="B75" s="39" t="s">
        <v>51</v>
      </c>
      <c r="C75" s="39"/>
      <c r="D75" s="39"/>
      <c r="E75" s="39"/>
      <c r="F75" s="39"/>
      <c r="G75" s="39"/>
      <c r="H75" s="39"/>
      <c r="I75" s="15">
        <f t="shared" si="1"/>
        <v>5.66</v>
      </c>
      <c r="J75" s="2">
        <f>((7/30)/12*0.15)*100%</f>
        <v>2.8999999999999998E-3</v>
      </c>
    </row>
    <row r="76" spans="1:12" x14ac:dyDescent="0.25">
      <c r="A76" s="7" t="s">
        <v>19</v>
      </c>
      <c r="B76" s="39" t="s">
        <v>52</v>
      </c>
      <c r="C76" s="39"/>
      <c r="D76" s="39"/>
      <c r="E76" s="39"/>
      <c r="F76" s="39"/>
      <c r="G76" s="39"/>
      <c r="H76" s="39"/>
      <c r="I76" s="15">
        <f>F56*I75</f>
        <v>2.08</v>
      </c>
      <c r="J76" s="2">
        <f>F56*J75</f>
        <v>1.1000000000000001E-3</v>
      </c>
    </row>
    <row r="77" spans="1:12" x14ac:dyDescent="0.25">
      <c r="A77" s="7"/>
      <c r="B77" s="39" t="s">
        <v>46</v>
      </c>
      <c r="C77" s="39"/>
      <c r="D77" s="39"/>
      <c r="E77" s="39"/>
      <c r="F77" s="39"/>
      <c r="G77" s="39"/>
      <c r="H77" s="39"/>
      <c r="I77" s="15">
        <f>SUM(I72:I76)</f>
        <v>136.83000000000001</v>
      </c>
      <c r="J77" s="2">
        <f>SUM(J72:J76)</f>
        <v>7.0199999999999999E-2</v>
      </c>
    </row>
    <row r="78" spans="1:12" x14ac:dyDescent="0.25">
      <c r="A78" s="38"/>
      <c r="B78" s="38"/>
      <c r="C78" s="38"/>
      <c r="D78" s="38"/>
      <c r="E78" s="38"/>
      <c r="F78" s="38"/>
      <c r="G78" s="38"/>
      <c r="H78" s="38"/>
      <c r="I78" s="38"/>
      <c r="J78" s="2"/>
    </row>
    <row r="79" spans="1:12" x14ac:dyDescent="0.25">
      <c r="A79" s="47" t="s">
        <v>129</v>
      </c>
      <c r="B79" s="47"/>
      <c r="C79" s="47"/>
      <c r="D79" s="47"/>
      <c r="E79" s="47"/>
      <c r="F79" s="47"/>
      <c r="G79" s="47"/>
      <c r="H79" s="47"/>
      <c r="I79" s="47"/>
      <c r="J79" s="2"/>
    </row>
    <row r="80" spans="1:12" x14ac:dyDescent="0.25">
      <c r="A80" s="47" t="s">
        <v>133</v>
      </c>
      <c r="B80" s="47"/>
      <c r="C80" s="47"/>
      <c r="D80" s="47"/>
      <c r="E80" s="47"/>
      <c r="F80" s="47"/>
      <c r="G80" s="47"/>
      <c r="H80" s="47"/>
      <c r="I80" s="28" t="s">
        <v>42</v>
      </c>
      <c r="J80" s="2"/>
    </row>
    <row r="81" spans="1:12" ht="15.75" x14ac:dyDescent="0.25">
      <c r="A81" s="17" t="s">
        <v>0</v>
      </c>
      <c r="B81" s="64" t="s">
        <v>135</v>
      </c>
      <c r="C81" s="64"/>
      <c r="D81" s="64"/>
      <c r="E81" s="64"/>
      <c r="F81" s="64"/>
      <c r="G81" s="64"/>
      <c r="H81" s="64"/>
      <c r="I81" s="16">
        <f>J81*F$28</f>
        <v>235.95</v>
      </c>
      <c r="J81" s="2">
        <v>0.121</v>
      </c>
    </row>
    <row r="82" spans="1:12" ht="15.75" x14ac:dyDescent="0.25">
      <c r="A82" s="17" t="s">
        <v>2</v>
      </c>
      <c r="B82" s="64" t="s">
        <v>53</v>
      </c>
      <c r="C82" s="64"/>
      <c r="D82" s="64"/>
      <c r="E82" s="64"/>
      <c r="F82" s="64"/>
      <c r="G82" s="64"/>
      <c r="H82" s="64"/>
      <c r="I82" s="16">
        <f t="shared" ref="I82:I86" si="2">J82*F$28</f>
        <v>37.83</v>
      </c>
      <c r="J82" s="2">
        <f>((7/30)/12*100%)</f>
        <v>1.9400000000000001E-2</v>
      </c>
    </row>
    <row r="83" spans="1:12" ht="15.75" x14ac:dyDescent="0.25">
      <c r="A83" s="17" t="s">
        <v>4</v>
      </c>
      <c r="B83" s="64" t="s">
        <v>54</v>
      </c>
      <c r="C83" s="64"/>
      <c r="D83" s="64"/>
      <c r="E83" s="64"/>
      <c r="F83" s="64"/>
      <c r="G83" s="64"/>
      <c r="H83" s="64"/>
      <c r="I83" s="16">
        <f t="shared" si="2"/>
        <v>1.95</v>
      </c>
      <c r="J83" s="2">
        <v>1E-3</v>
      </c>
    </row>
    <row r="84" spans="1:12" ht="15.75" x14ac:dyDescent="0.25">
      <c r="A84" s="17" t="s">
        <v>5</v>
      </c>
      <c r="B84" s="64" t="s">
        <v>55</v>
      </c>
      <c r="C84" s="64"/>
      <c r="D84" s="64"/>
      <c r="E84" s="64"/>
      <c r="F84" s="64"/>
      <c r="G84" s="64"/>
      <c r="H84" s="64"/>
      <c r="I84" s="16">
        <f t="shared" si="2"/>
        <v>37.83</v>
      </c>
      <c r="J84" s="2">
        <v>1.9400000000000001E-2</v>
      </c>
    </row>
    <row r="85" spans="1:12" ht="15.75" x14ac:dyDescent="0.25">
      <c r="A85" s="17" t="s">
        <v>19</v>
      </c>
      <c r="B85" s="64" t="s">
        <v>56</v>
      </c>
      <c r="C85" s="64"/>
      <c r="D85" s="64"/>
      <c r="E85" s="64"/>
      <c r="F85" s="64"/>
      <c r="G85" s="64"/>
      <c r="H85" s="64"/>
      <c r="I85" s="16">
        <f t="shared" si="2"/>
        <v>16.190000000000001</v>
      </c>
      <c r="J85" s="2">
        <v>8.3000000000000001E-3</v>
      </c>
    </row>
    <row r="86" spans="1:12" ht="15.75" x14ac:dyDescent="0.25">
      <c r="A86" s="17" t="s">
        <v>21</v>
      </c>
      <c r="B86" s="64" t="s">
        <v>26</v>
      </c>
      <c r="C86" s="64"/>
      <c r="D86" s="64"/>
      <c r="E86" s="64"/>
      <c r="F86" s="64"/>
      <c r="G86" s="64"/>
      <c r="H86" s="64"/>
      <c r="I86" s="16">
        <f t="shared" si="2"/>
        <v>0</v>
      </c>
      <c r="J86" s="2">
        <v>0</v>
      </c>
    </row>
    <row r="87" spans="1:12" ht="15.75" x14ac:dyDescent="0.25">
      <c r="A87" s="17"/>
      <c r="B87" s="65" t="s">
        <v>45</v>
      </c>
      <c r="C87" s="65"/>
      <c r="D87" s="65"/>
      <c r="E87" s="65"/>
      <c r="F87" s="65"/>
      <c r="G87" s="65"/>
      <c r="H87" s="65"/>
      <c r="I87" s="16">
        <f>SUM(I81:I86)</f>
        <v>329.75</v>
      </c>
      <c r="J87" s="2">
        <f>SUM(J81:J86)</f>
        <v>0.1691</v>
      </c>
    </row>
    <row r="88" spans="1:12" ht="15.75" x14ac:dyDescent="0.25">
      <c r="A88" s="17" t="s">
        <v>23</v>
      </c>
      <c r="B88" s="66" t="s">
        <v>57</v>
      </c>
      <c r="C88" s="66"/>
      <c r="D88" s="66"/>
      <c r="E88" s="66"/>
      <c r="F88" s="66"/>
      <c r="G88" s="66"/>
      <c r="H88" s="66"/>
      <c r="I88" s="16">
        <f>F56*I87</f>
        <v>121.35</v>
      </c>
      <c r="J88" s="2">
        <f>F56*J87</f>
        <v>6.2199999999999998E-2</v>
      </c>
      <c r="L88" s="3"/>
    </row>
    <row r="89" spans="1:12" ht="15.75" x14ac:dyDescent="0.25">
      <c r="A89" s="17"/>
      <c r="B89" s="65" t="s">
        <v>46</v>
      </c>
      <c r="C89" s="65"/>
      <c r="D89" s="65"/>
      <c r="E89" s="65"/>
      <c r="F89" s="65"/>
      <c r="G89" s="65"/>
      <c r="H89" s="65"/>
      <c r="I89" s="16">
        <f>SUM(I87:I88)</f>
        <v>451.1</v>
      </c>
      <c r="J89" s="3">
        <f>SUM(J87:J88)</f>
        <v>0.23130000000000001</v>
      </c>
      <c r="L89" s="3"/>
    </row>
    <row r="90" spans="1:12" ht="15.75" x14ac:dyDescent="0.25">
      <c r="A90" s="67"/>
      <c r="B90" s="67"/>
      <c r="C90" s="67"/>
      <c r="D90" s="67"/>
      <c r="E90" s="67"/>
      <c r="F90" s="67"/>
      <c r="G90" s="67"/>
      <c r="H90" s="67"/>
      <c r="I90" s="67"/>
    </row>
    <row r="91" spans="1:12" ht="15.75" x14ac:dyDescent="0.25">
      <c r="A91" s="68" t="s">
        <v>58</v>
      </c>
      <c r="B91" s="68"/>
      <c r="C91" s="68"/>
      <c r="D91" s="68"/>
      <c r="E91" s="68"/>
      <c r="F91" s="68"/>
      <c r="G91" s="68"/>
      <c r="H91" s="68"/>
      <c r="I91" s="68"/>
    </row>
    <row r="92" spans="1:12" ht="15.75" x14ac:dyDescent="0.25">
      <c r="A92" s="68" t="s">
        <v>59</v>
      </c>
      <c r="B92" s="68"/>
      <c r="C92" s="68"/>
      <c r="D92" s="68"/>
      <c r="E92" s="68"/>
      <c r="F92" s="68"/>
      <c r="G92" s="68"/>
      <c r="H92" s="68"/>
      <c r="I92" s="25" t="s">
        <v>42</v>
      </c>
    </row>
    <row r="93" spans="1:12" ht="15.75" x14ac:dyDescent="0.25">
      <c r="A93" s="17" t="s">
        <v>60</v>
      </c>
      <c r="B93" s="64" t="s">
        <v>119</v>
      </c>
      <c r="C93" s="64"/>
      <c r="D93" s="64"/>
      <c r="E93" s="64"/>
      <c r="F93" s="64"/>
      <c r="G93" s="64"/>
      <c r="H93" s="64"/>
      <c r="I93" s="18">
        <f>H56</f>
        <v>717.6</v>
      </c>
      <c r="J93" s="2">
        <f>F56</f>
        <v>0.36799999999999999</v>
      </c>
    </row>
    <row r="94" spans="1:12" ht="15" customHeight="1" x14ac:dyDescent="0.25">
      <c r="A94" s="17" t="s">
        <v>61</v>
      </c>
      <c r="B94" s="64" t="s">
        <v>66</v>
      </c>
      <c r="C94" s="64"/>
      <c r="D94" s="64"/>
      <c r="E94" s="64"/>
      <c r="F94" s="64"/>
      <c r="G94" s="64"/>
      <c r="H94" s="64"/>
      <c r="I94" s="18">
        <f>I62</f>
        <v>222.22</v>
      </c>
      <c r="J94" s="2">
        <f>J62</f>
        <v>0.114</v>
      </c>
    </row>
    <row r="95" spans="1:12" ht="15.75" x14ac:dyDescent="0.25">
      <c r="A95" s="17" t="s">
        <v>62</v>
      </c>
      <c r="B95" s="64" t="s">
        <v>47</v>
      </c>
      <c r="C95" s="64" t="s">
        <v>47</v>
      </c>
      <c r="D95" s="64" t="s">
        <v>47</v>
      </c>
      <c r="E95" s="64" t="s">
        <v>47</v>
      </c>
      <c r="F95" s="64" t="s">
        <v>47</v>
      </c>
      <c r="G95" s="64" t="s">
        <v>47</v>
      </c>
      <c r="H95" s="64" t="s">
        <v>47</v>
      </c>
      <c r="I95" s="18">
        <f>I68</f>
        <v>0.53</v>
      </c>
      <c r="J95" s="2">
        <f>J68</f>
        <v>2.9999999999999997E-4</v>
      </c>
    </row>
    <row r="96" spans="1:12" ht="15.75" x14ac:dyDescent="0.25">
      <c r="A96" s="17" t="s">
        <v>63</v>
      </c>
      <c r="B96" s="64" t="s">
        <v>68</v>
      </c>
      <c r="C96" s="64" t="s">
        <v>68</v>
      </c>
      <c r="D96" s="64" t="s">
        <v>68</v>
      </c>
      <c r="E96" s="64" t="s">
        <v>68</v>
      </c>
      <c r="F96" s="64" t="s">
        <v>68</v>
      </c>
      <c r="G96" s="64" t="s">
        <v>68</v>
      </c>
      <c r="H96" s="64" t="s">
        <v>68</v>
      </c>
      <c r="I96" s="18">
        <f>I77</f>
        <v>136.83000000000001</v>
      </c>
      <c r="J96" s="2">
        <f>J77</f>
        <v>7.0199999999999999E-2</v>
      </c>
    </row>
    <row r="97" spans="1:10" ht="15.75" x14ac:dyDescent="0.25">
      <c r="A97" s="17" t="s">
        <v>64</v>
      </c>
      <c r="B97" s="64" t="s">
        <v>69</v>
      </c>
      <c r="C97" s="64" t="s">
        <v>69</v>
      </c>
      <c r="D97" s="64" t="s">
        <v>69</v>
      </c>
      <c r="E97" s="64" t="s">
        <v>69</v>
      </c>
      <c r="F97" s="64" t="s">
        <v>69</v>
      </c>
      <c r="G97" s="64" t="s">
        <v>69</v>
      </c>
      <c r="H97" s="64" t="s">
        <v>69</v>
      </c>
      <c r="I97" s="18">
        <f>I89</f>
        <v>451.1</v>
      </c>
      <c r="J97" s="2">
        <f>J89</f>
        <v>0.23130000000000001</v>
      </c>
    </row>
    <row r="98" spans="1:10" ht="15.75" x14ac:dyDescent="0.25">
      <c r="A98" s="17" t="s">
        <v>65</v>
      </c>
      <c r="B98" s="64" t="s">
        <v>26</v>
      </c>
      <c r="C98" s="64" t="s">
        <v>26</v>
      </c>
      <c r="D98" s="64" t="s">
        <v>26</v>
      </c>
      <c r="E98" s="64" t="s">
        <v>26</v>
      </c>
      <c r="F98" s="64" t="s">
        <v>26</v>
      </c>
      <c r="G98" s="64" t="s">
        <v>26</v>
      </c>
      <c r="H98" s="64" t="s">
        <v>26</v>
      </c>
      <c r="I98" s="16">
        <v>0</v>
      </c>
      <c r="J98" s="4">
        <v>0</v>
      </c>
    </row>
    <row r="99" spans="1:10" ht="15.75" x14ac:dyDescent="0.25">
      <c r="A99" s="17"/>
      <c r="B99" s="65" t="s">
        <v>46</v>
      </c>
      <c r="C99" s="65"/>
      <c r="D99" s="65"/>
      <c r="E99" s="65"/>
      <c r="F99" s="65"/>
      <c r="G99" s="65"/>
      <c r="H99" s="65"/>
      <c r="I99" s="16">
        <f>SUM(I93:I98)</f>
        <v>1528.28</v>
      </c>
      <c r="J99" s="5">
        <f>SUM(J93:J98)</f>
        <v>0.78380000000000005</v>
      </c>
    </row>
    <row r="100" spans="1:10" ht="15.75" x14ac:dyDescent="0.25">
      <c r="A100" s="67"/>
      <c r="B100" s="67"/>
      <c r="C100" s="67"/>
      <c r="D100" s="67"/>
      <c r="E100" s="67"/>
      <c r="F100" s="67"/>
      <c r="G100" s="67"/>
      <c r="H100" s="67"/>
      <c r="I100" s="67"/>
    </row>
    <row r="101" spans="1:10" ht="15.75" x14ac:dyDescent="0.25">
      <c r="A101" s="68" t="s">
        <v>70</v>
      </c>
      <c r="B101" s="68"/>
      <c r="C101" s="68"/>
      <c r="D101" s="68"/>
      <c r="E101" s="68"/>
      <c r="F101" s="68"/>
      <c r="G101" s="68"/>
      <c r="H101" s="68"/>
      <c r="I101" s="68"/>
    </row>
    <row r="102" spans="1:10" ht="15.75" x14ac:dyDescent="0.25">
      <c r="A102" s="72" t="s">
        <v>71</v>
      </c>
      <c r="B102" s="72"/>
      <c r="C102" s="72"/>
      <c r="D102" s="72"/>
      <c r="E102" s="72"/>
      <c r="F102" s="72" t="s">
        <v>43</v>
      </c>
      <c r="G102" s="72"/>
      <c r="H102" s="72" t="s">
        <v>42</v>
      </c>
      <c r="I102" s="72"/>
    </row>
    <row r="103" spans="1:10" ht="21.75" customHeight="1" x14ac:dyDescent="0.25">
      <c r="A103" s="17" t="s">
        <v>0</v>
      </c>
      <c r="B103" s="64" t="s">
        <v>72</v>
      </c>
      <c r="C103" s="64"/>
      <c r="D103" s="64"/>
      <c r="E103" s="64"/>
      <c r="F103" s="69">
        <v>0</v>
      </c>
      <c r="G103" s="69"/>
      <c r="H103" s="70">
        <f>F103*I118</f>
        <v>0</v>
      </c>
      <c r="I103" s="70"/>
    </row>
    <row r="104" spans="1:10" ht="15.75" x14ac:dyDescent="0.25">
      <c r="A104" s="17" t="s">
        <v>2</v>
      </c>
      <c r="B104" s="64" t="s">
        <v>73</v>
      </c>
      <c r="C104" s="64"/>
      <c r="D104" s="64"/>
      <c r="E104" s="64"/>
      <c r="F104" s="71"/>
      <c r="G104" s="71"/>
      <c r="H104" s="70">
        <f>H105+H106+H107</f>
        <v>0</v>
      </c>
      <c r="I104" s="70"/>
    </row>
    <row r="105" spans="1:10" ht="15.75" x14ac:dyDescent="0.25">
      <c r="A105" s="17"/>
      <c r="B105" s="19" t="s">
        <v>78</v>
      </c>
      <c r="C105" s="73" t="s">
        <v>120</v>
      </c>
      <c r="D105" s="73"/>
      <c r="E105" s="73"/>
      <c r="F105" s="71">
        <v>1.6500000000000001E-2</v>
      </c>
      <c r="G105" s="71"/>
      <c r="H105" s="70">
        <f>F105*I$120</f>
        <v>0</v>
      </c>
      <c r="I105" s="70"/>
    </row>
    <row r="106" spans="1:10" ht="15.75" x14ac:dyDescent="0.25">
      <c r="A106" s="17"/>
      <c r="B106" s="19" t="s">
        <v>79</v>
      </c>
      <c r="C106" s="73" t="s">
        <v>121</v>
      </c>
      <c r="D106" s="73" t="s">
        <v>74</v>
      </c>
      <c r="E106" s="73" t="s">
        <v>74</v>
      </c>
      <c r="F106" s="71">
        <v>7.5999999999999998E-2</v>
      </c>
      <c r="G106" s="71"/>
      <c r="H106" s="70">
        <f t="shared" ref="H106:H107" si="3">F106*I$120</f>
        <v>0</v>
      </c>
      <c r="I106" s="70"/>
    </row>
    <row r="107" spans="1:10" ht="15.75" x14ac:dyDescent="0.25">
      <c r="A107" s="17"/>
      <c r="B107" s="19" t="s">
        <v>80</v>
      </c>
      <c r="C107" s="73" t="s">
        <v>122</v>
      </c>
      <c r="D107" s="73" t="s">
        <v>75</v>
      </c>
      <c r="E107" s="73" t="s">
        <v>75</v>
      </c>
      <c r="F107" s="71">
        <v>0.05</v>
      </c>
      <c r="G107" s="71"/>
      <c r="H107" s="70">
        <f t="shared" si="3"/>
        <v>0</v>
      </c>
      <c r="I107" s="70"/>
    </row>
    <row r="108" spans="1:10" ht="15.75" x14ac:dyDescent="0.25">
      <c r="A108" s="17"/>
      <c r="B108" s="19" t="s">
        <v>81</v>
      </c>
      <c r="C108" s="73" t="s">
        <v>82</v>
      </c>
      <c r="D108" s="73" t="s">
        <v>76</v>
      </c>
      <c r="E108" s="73" t="s">
        <v>76</v>
      </c>
      <c r="F108" s="71"/>
      <c r="G108" s="71"/>
      <c r="H108" s="70"/>
      <c r="I108" s="70"/>
    </row>
    <row r="109" spans="1:10" ht="15.75" x14ac:dyDescent="0.25">
      <c r="A109" s="17" t="s">
        <v>4</v>
      </c>
      <c r="B109" s="64" t="s">
        <v>77</v>
      </c>
      <c r="C109" s="64"/>
      <c r="D109" s="64"/>
      <c r="E109" s="64"/>
      <c r="F109" s="69">
        <v>0</v>
      </c>
      <c r="G109" s="69"/>
      <c r="H109" s="70">
        <f>F109*(I118+H103)</f>
        <v>0</v>
      </c>
      <c r="I109" s="70"/>
    </row>
    <row r="110" spans="1:10" ht="15.75" x14ac:dyDescent="0.25">
      <c r="A110" s="17"/>
      <c r="B110" s="65" t="s">
        <v>34</v>
      </c>
      <c r="C110" s="65"/>
      <c r="D110" s="65"/>
      <c r="E110" s="65"/>
      <c r="F110" s="71">
        <f>SUM(F103:G109)</f>
        <v>0.14249999999999999</v>
      </c>
      <c r="G110" s="71"/>
      <c r="H110" s="70">
        <f>H103+H104+H109</f>
        <v>0</v>
      </c>
      <c r="I110" s="70"/>
    </row>
    <row r="111" spans="1:10" ht="15.75" x14ac:dyDescent="0.25">
      <c r="A111" s="67"/>
      <c r="B111" s="67"/>
      <c r="C111" s="67"/>
      <c r="D111" s="67"/>
      <c r="E111" s="67"/>
      <c r="F111" s="67"/>
      <c r="G111" s="67"/>
      <c r="H111" s="67"/>
      <c r="I111" s="67"/>
    </row>
    <row r="112" spans="1:10" ht="15.75" x14ac:dyDescent="0.25">
      <c r="A112" s="68" t="s">
        <v>83</v>
      </c>
      <c r="B112" s="68"/>
      <c r="C112" s="68"/>
      <c r="D112" s="68"/>
      <c r="E112" s="68"/>
      <c r="F112" s="68"/>
      <c r="G112" s="68"/>
      <c r="H112" s="68"/>
      <c r="I112" s="68"/>
    </row>
    <row r="113" spans="1:9" ht="15.75" x14ac:dyDescent="0.25">
      <c r="A113" s="68" t="s">
        <v>116</v>
      </c>
      <c r="B113" s="68"/>
      <c r="C113" s="68"/>
      <c r="D113" s="68"/>
      <c r="E113" s="68"/>
      <c r="F113" s="68"/>
      <c r="G113" s="68"/>
      <c r="H113" s="68"/>
      <c r="I113" s="25" t="s">
        <v>42</v>
      </c>
    </row>
    <row r="114" spans="1:9" ht="15.75" x14ac:dyDescent="0.25">
      <c r="A114" s="17" t="s">
        <v>0</v>
      </c>
      <c r="B114" s="64" t="s">
        <v>85</v>
      </c>
      <c r="C114" s="64"/>
      <c r="D114" s="64"/>
      <c r="E114" s="64"/>
      <c r="F114" s="64"/>
      <c r="G114" s="64"/>
      <c r="H114" s="64"/>
      <c r="I114" s="18">
        <f>F28</f>
        <v>1950</v>
      </c>
    </row>
    <row r="115" spans="1:9" ht="15.75" x14ac:dyDescent="0.25">
      <c r="A115" s="17" t="s">
        <v>2</v>
      </c>
      <c r="B115" s="64" t="s">
        <v>86</v>
      </c>
      <c r="C115" s="64" t="s">
        <v>67</v>
      </c>
      <c r="D115" s="64" t="s">
        <v>67</v>
      </c>
      <c r="E115" s="64" t="s">
        <v>67</v>
      </c>
      <c r="F115" s="64" t="s">
        <v>67</v>
      </c>
      <c r="G115" s="64" t="s">
        <v>67</v>
      </c>
      <c r="H115" s="64" t="s">
        <v>67</v>
      </c>
      <c r="I115" s="18">
        <f>G37</f>
        <v>933.5</v>
      </c>
    </row>
    <row r="116" spans="1:9" ht="15.75" x14ac:dyDescent="0.25">
      <c r="A116" s="17" t="s">
        <v>4</v>
      </c>
      <c r="B116" s="64" t="s">
        <v>87</v>
      </c>
      <c r="C116" s="64" t="s">
        <v>47</v>
      </c>
      <c r="D116" s="64" t="s">
        <v>47</v>
      </c>
      <c r="E116" s="64" t="s">
        <v>47</v>
      </c>
      <c r="F116" s="64" t="s">
        <v>47</v>
      </c>
      <c r="G116" s="64" t="s">
        <v>47</v>
      </c>
      <c r="H116" s="64" t="s">
        <v>47</v>
      </c>
      <c r="I116" s="18">
        <f>E44</f>
        <v>0</v>
      </c>
    </row>
    <row r="117" spans="1:9" ht="15.75" x14ac:dyDescent="0.25">
      <c r="A117" s="17" t="s">
        <v>5</v>
      </c>
      <c r="B117" s="64" t="s">
        <v>88</v>
      </c>
      <c r="C117" s="64" t="s">
        <v>68</v>
      </c>
      <c r="D117" s="64" t="s">
        <v>68</v>
      </c>
      <c r="E117" s="64" t="s">
        <v>68</v>
      </c>
      <c r="F117" s="64" t="s">
        <v>68</v>
      </c>
      <c r="G117" s="64" t="s">
        <v>68</v>
      </c>
      <c r="H117" s="64" t="s">
        <v>68</v>
      </c>
      <c r="I117" s="18">
        <f>I99</f>
        <v>1528.28</v>
      </c>
    </row>
    <row r="118" spans="1:9" ht="15.75" x14ac:dyDescent="0.25">
      <c r="A118" s="17"/>
      <c r="B118" s="64" t="s">
        <v>84</v>
      </c>
      <c r="C118" s="64" t="s">
        <v>69</v>
      </c>
      <c r="D118" s="64" t="s">
        <v>69</v>
      </c>
      <c r="E118" s="64" t="s">
        <v>69</v>
      </c>
      <c r="F118" s="64" t="s">
        <v>69</v>
      </c>
      <c r="G118" s="64" t="s">
        <v>69</v>
      </c>
      <c r="H118" s="64" t="s">
        <v>69</v>
      </c>
      <c r="I118" s="18">
        <f>SUM(I114:I117)</f>
        <v>4411.78</v>
      </c>
    </row>
    <row r="119" spans="1:9" ht="15.75" x14ac:dyDescent="0.25">
      <c r="A119" s="17" t="s">
        <v>19</v>
      </c>
      <c r="B119" s="64" t="s">
        <v>89</v>
      </c>
      <c r="C119" s="64" t="s">
        <v>26</v>
      </c>
      <c r="D119" s="64" t="s">
        <v>26</v>
      </c>
      <c r="E119" s="64" t="s">
        <v>26</v>
      </c>
      <c r="F119" s="64" t="s">
        <v>26</v>
      </c>
      <c r="G119" s="64" t="s">
        <v>26</v>
      </c>
      <c r="H119" s="64" t="s">
        <v>26</v>
      </c>
      <c r="I119" s="17"/>
    </row>
    <row r="120" spans="1:9" ht="15.75" x14ac:dyDescent="0.25">
      <c r="A120" s="17"/>
      <c r="B120" s="65" t="s">
        <v>46</v>
      </c>
      <c r="C120" s="65"/>
      <c r="D120" s="65"/>
      <c r="E120" s="65"/>
      <c r="F120" s="65"/>
      <c r="G120" s="65"/>
      <c r="H120" s="65"/>
      <c r="I120" s="18"/>
    </row>
    <row r="121" spans="1:9" ht="15.75" x14ac:dyDescent="0.25">
      <c r="A121" s="67"/>
      <c r="B121" s="67"/>
      <c r="C121" s="67"/>
      <c r="D121" s="67"/>
      <c r="E121" s="67"/>
      <c r="F121" s="67"/>
      <c r="G121" s="67"/>
      <c r="H121" s="67"/>
      <c r="I121" s="67"/>
    </row>
    <row r="122" spans="1:9" ht="15.75" x14ac:dyDescent="0.25">
      <c r="A122" s="68" t="s">
        <v>90</v>
      </c>
      <c r="B122" s="68"/>
      <c r="C122" s="68"/>
      <c r="D122" s="68"/>
      <c r="E122" s="68"/>
      <c r="F122" s="68"/>
      <c r="G122" s="68"/>
      <c r="H122" s="68"/>
      <c r="I122" s="68"/>
    </row>
    <row r="123" spans="1:9" ht="15" customHeight="1" x14ac:dyDescent="0.25">
      <c r="A123" s="76" t="s">
        <v>91</v>
      </c>
      <c r="B123" s="76"/>
      <c r="C123" s="76" t="s">
        <v>93</v>
      </c>
      <c r="D123" s="76"/>
      <c r="E123" s="76" t="s">
        <v>95</v>
      </c>
      <c r="F123" s="76" t="s">
        <v>97</v>
      </c>
      <c r="G123" s="76"/>
      <c r="H123" s="76" t="s">
        <v>109</v>
      </c>
      <c r="I123" s="76" t="s">
        <v>100</v>
      </c>
    </row>
    <row r="124" spans="1:9" ht="31.5" customHeight="1" x14ac:dyDescent="0.25">
      <c r="A124" s="76"/>
      <c r="B124" s="76"/>
      <c r="C124" s="76"/>
      <c r="D124" s="76"/>
      <c r="E124" s="76"/>
      <c r="F124" s="76"/>
      <c r="G124" s="76"/>
      <c r="H124" s="76"/>
      <c r="I124" s="76"/>
    </row>
    <row r="125" spans="1:9" ht="15" customHeight="1" x14ac:dyDescent="0.25">
      <c r="A125" s="76" t="s">
        <v>92</v>
      </c>
      <c r="B125" s="76"/>
      <c r="C125" s="76" t="s">
        <v>94</v>
      </c>
      <c r="D125" s="76"/>
      <c r="E125" s="26" t="s">
        <v>96</v>
      </c>
      <c r="F125" s="76" t="s">
        <v>98</v>
      </c>
      <c r="G125" s="76"/>
      <c r="H125" s="26" t="s">
        <v>99</v>
      </c>
      <c r="I125" s="26" t="s">
        <v>101</v>
      </c>
    </row>
    <row r="126" spans="1:9" ht="47.25" x14ac:dyDescent="0.25">
      <c r="A126" s="26" t="s">
        <v>102</v>
      </c>
      <c r="B126" s="26" t="s">
        <v>103</v>
      </c>
      <c r="C126" s="26" t="s">
        <v>104</v>
      </c>
      <c r="D126" s="20"/>
      <c r="E126" s="21">
        <v>1</v>
      </c>
      <c r="F126" s="26" t="s">
        <v>104</v>
      </c>
      <c r="G126" s="20"/>
      <c r="H126" s="26">
        <f>G11</f>
        <v>2</v>
      </c>
      <c r="I126" s="22">
        <f>G126*H126</f>
        <v>0</v>
      </c>
    </row>
    <row r="127" spans="1:9" ht="47.25" x14ac:dyDescent="0.25">
      <c r="A127" s="26" t="s">
        <v>105</v>
      </c>
      <c r="B127" s="26" t="s">
        <v>106</v>
      </c>
      <c r="C127" s="26" t="s">
        <v>104</v>
      </c>
      <c r="D127" s="27"/>
      <c r="E127" s="26"/>
      <c r="F127" s="26" t="s">
        <v>104</v>
      </c>
      <c r="G127" s="27"/>
      <c r="H127" s="26"/>
      <c r="I127" s="26" t="s">
        <v>104</v>
      </c>
    </row>
    <row r="128" spans="1:9" ht="47.25" x14ac:dyDescent="0.25">
      <c r="A128" s="26" t="s">
        <v>107</v>
      </c>
      <c r="B128" s="26" t="s">
        <v>108</v>
      </c>
      <c r="C128" s="26" t="s">
        <v>104</v>
      </c>
      <c r="D128" s="27"/>
      <c r="E128" s="26"/>
      <c r="F128" s="26" t="s">
        <v>104</v>
      </c>
      <c r="G128" s="27"/>
      <c r="H128" s="26"/>
      <c r="I128" s="26"/>
    </row>
    <row r="129" spans="1:9" ht="15.75" x14ac:dyDescent="0.25">
      <c r="A129" s="67"/>
      <c r="B129" s="67"/>
      <c r="C129" s="67"/>
      <c r="D129" s="67"/>
      <c r="E129" s="67"/>
      <c r="F129" s="67"/>
      <c r="G129" s="67"/>
      <c r="H129" s="67"/>
      <c r="I129" s="67"/>
    </row>
    <row r="130" spans="1:9" ht="15.75" x14ac:dyDescent="0.25">
      <c r="A130" s="68" t="s">
        <v>110</v>
      </c>
      <c r="B130" s="68"/>
      <c r="C130" s="68"/>
      <c r="D130" s="68"/>
      <c r="E130" s="68"/>
      <c r="F130" s="68"/>
      <c r="G130" s="68"/>
      <c r="H130" s="68"/>
      <c r="I130" s="68"/>
    </row>
    <row r="131" spans="1:9" ht="15.75" customHeight="1" x14ac:dyDescent="0.25">
      <c r="A131" s="72" t="s">
        <v>111</v>
      </c>
      <c r="B131" s="72"/>
      <c r="C131" s="72"/>
      <c r="D131" s="72"/>
      <c r="E131" s="72"/>
      <c r="F131" s="72"/>
      <c r="G131" s="72"/>
      <c r="H131" s="72"/>
      <c r="I131" s="72"/>
    </row>
    <row r="132" spans="1:9" ht="15.75" x14ac:dyDescent="0.25">
      <c r="A132" s="72" t="s">
        <v>112</v>
      </c>
      <c r="B132" s="72"/>
      <c r="C132" s="72"/>
      <c r="D132" s="72"/>
      <c r="E132" s="72"/>
      <c r="F132" s="72"/>
      <c r="G132" s="72"/>
      <c r="H132" s="72"/>
      <c r="I132" s="27" t="s">
        <v>42</v>
      </c>
    </row>
    <row r="133" spans="1:9" ht="15.75" x14ac:dyDescent="0.25">
      <c r="A133" s="17" t="s">
        <v>0</v>
      </c>
      <c r="B133" s="64" t="s">
        <v>113</v>
      </c>
      <c r="C133" s="64"/>
      <c r="D133" s="64"/>
      <c r="E133" s="64"/>
      <c r="F133" s="64"/>
      <c r="G133" s="64"/>
      <c r="H133" s="64"/>
      <c r="I133" s="18"/>
    </row>
    <row r="134" spans="1:9" ht="15.75" x14ac:dyDescent="0.25">
      <c r="A134" s="17" t="s">
        <v>2</v>
      </c>
      <c r="B134" s="64" t="s">
        <v>114</v>
      </c>
      <c r="C134" s="64" t="s">
        <v>67</v>
      </c>
      <c r="D134" s="64" t="s">
        <v>67</v>
      </c>
      <c r="E134" s="64" t="s">
        <v>67</v>
      </c>
      <c r="F134" s="64" t="s">
        <v>67</v>
      </c>
      <c r="G134" s="64" t="s">
        <v>67</v>
      </c>
      <c r="H134" s="64" t="s">
        <v>67</v>
      </c>
      <c r="I134" s="18"/>
    </row>
    <row r="135" spans="1:9" ht="15.75" x14ac:dyDescent="0.25">
      <c r="A135" s="17" t="s">
        <v>4</v>
      </c>
      <c r="B135" s="64" t="s">
        <v>115</v>
      </c>
      <c r="C135" s="64" t="s">
        <v>47</v>
      </c>
      <c r="D135" s="64" t="s">
        <v>47</v>
      </c>
      <c r="E135" s="64" t="s">
        <v>47</v>
      </c>
      <c r="F135" s="64" t="s">
        <v>47</v>
      </c>
      <c r="G135" s="64" t="s">
        <v>47</v>
      </c>
      <c r="H135" s="64" t="s">
        <v>47</v>
      </c>
      <c r="I135" s="18">
        <f>I134*12</f>
        <v>0</v>
      </c>
    </row>
  </sheetData>
  <mergeCells count="200">
    <mergeCell ref="A1:I1"/>
    <mergeCell ref="A132:H132"/>
    <mergeCell ref="B133:H133"/>
    <mergeCell ref="B134:H134"/>
    <mergeCell ref="B135:H135"/>
    <mergeCell ref="A125:B125"/>
    <mergeCell ref="C125:D125"/>
    <mergeCell ref="F125:G125"/>
    <mergeCell ref="A129:I129"/>
    <mergeCell ref="A130:I130"/>
    <mergeCell ref="A131:I131"/>
    <mergeCell ref="A123:B124"/>
    <mergeCell ref="C123:D124"/>
    <mergeCell ref="E123:E124"/>
    <mergeCell ref="F123:G124"/>
    <mergeCell ref="H123:H124"/>
    <mergeCell ref="I123:I124"/>
    <mergeCell ref="B117:H117"/>
    <mergeCell ref="B118:H118"/>
    <mergeCell ref="B119:H119"/>
    <mergeCell ref="B120:H120"/>
    <mergeCell ref="A121:I121"/>
    <mergeCell ref="A122:I122"/>
    <mergeCell ref="A111:I111"/>
    <mergeCell ref="A112:I112"/>
    <mergeCell ref="A113:H113"/>
    <mergeCell ref="B114:H114"/>
    <mergeCell ref="B115:H115"/>
    <mergeCell ref="B116:H116"/>
    <mergeCell ref="B109:E109"/>
    <mergeCell ref="F109:G109"/>
    <mergeCell ref="H109:I109"/>
    <mergeCell ref="B110:E110"/>
    <mergeCell ref="F110:G110"/>
    <mergeCell ref="H110:I110"/>
    <mergeCell ref="C107:E107"/>
    <mergeCell ref="F107:G107"/>
    <mergeCell ref="H107:I107"/>
    <mergeCell ref="C108:E108"/>
    <mergeCell ref="F108:G108"/>
    <mergeCell ref="H108:I108"/>
    <mergeCell ref="C105:E105"/>
    <mergeCell ref="F105:G105"/>
    <mergeCell ref="H105:I105"/>
    <mergeCell ref="C106:E106"/>
    <mergeCell ref="F106:G106"/>
    <mergeCell ref="H106:I106"/>
    <mergeCell ref="B103:E103"/>
    <mergeCell ref="F103:G103"/>
    <mergeCell ref="H103:I103"/>
    <mergeCell ref="B104:E104"/>
    <mergeCell ref="F104:G104"/>
    <mergeCell ref="H104:I104"/>
    <mergeCell ref="B99:H99"/>
    <mergeCell ref="A100:I100"/>
    <mergeCell ref="A101:I101"/>
    <mergeCell ref="A102:E102"/>
    <mergeCell ref="F102:G102"/>
    <mergeCell ref="H102:I102"/>
    <mergeCell ref="B93:H93"/>
    <mergeCell ref="B94:H94"/>
    <mergeCell ref="B95:H95"/>
    <mergeCell ref="B96:H96"/>
    <mergeCell ref="B97:H97"/>
    <mergeCell ref="B98:H98"/>
    <mergeCell ref="B87:H87"/>
    <mergeCell ref="B88:H88"/>
    <mergeCell ref="B89:H89"/>
    <mergeCell ref="A90:I90"/>
    <mergeCell ref="A91:I91"/>
    <mergeCell ref="A92:H92"/>
    <mergeCell ref="B81:H81"/>
    <mergeCell ref="B82:H82"/>
    <mergeCell ref="B83:H83"/>
    <mergeCell ref="B84:H84"/>
    <mergeCell ref="B85:H85"/>
    <mergeCell ref="B86:H86"/>
    <mergeCell ref="B75:H75"/>
    <mergeCell ref="B76:H76"/>
    <mergeCell ref="B77:H77"/>
    <mergeCell ref="A78:I78"/>
    <mergeCell ref="A79:I79"/>
    <mergeCell ref="A80:H80"/>
    <mergeCell ref="A69:I69"/>
    <mergeCell ref="A70:I70"/>
    <mergeCell ref="A71:H71"/>
    <mergeCell ref="B72:H72"/>
    <mergeCell ref="B73:H73"/>
    <mergeCell ref="B74:H74"/>
    <mergeCell ref="A63:I63"/>
    <mergeCell ref="A64:I64"/>
    <mergeCell ref="A65:H65"/>
    <mergeCell ref="B66:H66"/>
    <mergeCell ref="B67:H67"/>
    <mergeCell ref="B68:H68"/>
    <mergeCell ref="A57:I57"/>
    <mergeCell ref="A58:I58"/>
    <mergeCell ref="A59:H59"/>
    <mergeCell ref="B60:H60"/>
    <mergeCell ref="B61:H61"/>
    <mergeCell ref="B62:H62"/>
    <mergeCell ref="B55:E55"/>
    <mergeCell ref="F55:G55"/>
    <mergeCell ref="H55:I55"/>
    <mergeCell ref="B56:E56"/>
    <mergeCell ref="F56:G56"/>
    <mergeCell ref="H56:I56"/>
    <mergeCell ref="B53:E53"/>
    <mergeCell ref="F53:G53"/>
    <mergeCell ref="H53:I53"/>
    <mergeCell ref="B54:E54"/>
    <mergeCell ref="F54:G54"/>
    <mergeCell ref="H54:I54"/>
    <mergeCell ref="B51:E51"/>
    <mergeCell ref="F51:G51"/>
    <mergeCell ref="H51:I51"/>
    <mergeCell ref="B52:E52"/>
    <mergeCell ref="F52:G52"/>
    <mergeCell ref="H52:I52"/>
    <mergeCell ref="B49:E49"/>
    <mergeCell ref="F49:G49"/>
    <mergeCell ref="H49:I49"/>
    <mergeCell ref="B50:E50"/>
    <mergeCell ref="F50:G50"/>
    <mergeCell ref="H50:I50"/>
    <mergeCell ref="A45:I45"/>
    <mergeCell ref="A46:I46"/>
    <mergeCell ref="A47:E47"/>
    <mergeCell ref="F47:G47"/>
    <mergeCell ref="H47:I47"/>
    <mergeCell ref="B48:E48"/>
    <mergeCell ref="F48:G48"/>
    <mergeCell ref="H48:I48"/>
    <mergeCell ref="B42:D42"/>
    <mergeCell ref="E42:G42"/>
    <mergeCell ref="B43:D43"/>
    <mergeCell ref="E43:G43"/>
    <mergeCell ref="B44:D44"/>
    <mergeCell ref="E44:G44"/>
    <mergeCell ref="A38:I38"/>
    <mergeCell ref="A39:G39"/>
    <mergeCell ref="B40:D40"/>
    <mergeCell ref="E40:G40"/>
    <mergeCell ref="B41:D41"/>
    <mergeCell ref="E41:G41"/>
    <mergeCell ref="B35:F35"/>
    <mergeCell ref="G35:I35"/>
    <mergeCell ref="B36:F36"/>
    <mergeCell ref="G36:I36"/>
    <mergeCell ref="B37:F37"/>
    <mergeCell ref="G37:I37"/>
    <mergeCell ref="B32:F32"/>
    <mergeCell ref="G32:I32"/>
    <mergeCell ref="B33:F33"/>
    <mergeCell ref="G33:I33"/>
    <mergeCell ref="B34:F34"/>
    <mergeCell ref="G34:I34"/>
    <mergeCell ref="B28:E28"/>
    <mergeCell ref="F28:H28"/>
    <mergeCell ref="A29:I29"/>
    <mergeCell ref="A30:I30"/>
    <mergeCell ref="B31:F31"/>
    <mergeCell ref="G31:I31"/>
    <mergeCell ref="B25:E25"/>
    <mergeCell ref="F25:H25"/>
    <mergeCell ref="B26:E26"/>
    <mergeCell ref="F26:H26"/>
    <mergeCell ref="B27:E27"/>
    <mergeCell ref="F27:H27"/>
    <mergeCell ref="B22:E22"/>
    <mergeCell ref="F22:H22"/>
    <mergeCell ref="B23:E23"/>
    <mergeCell ref="F23:H23"/>
    <mergeCell ref="B24:E24"/>
    <mergeCell ref="F24:H24"/>
    <mergeCell ref="A18:I18"/>
    <mergeCell ref="A19:H19"/>
    <mergeCell ref="B20:E20"/>
    <mergeCell ref="F20:H20"/>
    <mergeCell ref="B21:E21"/>
    <mergeCell ref="F21:H21"/>
    <mergeCell ref="B15:H15"/>
    <mergeCell ref="B16:H16"/>
    <mergeCell ref="B17:H17"/>
    <mergeCell ref="A9:I9"/>
    <mergeCell ref="A10:C10"/>
    <mergeCell ref="D10:F10"/>
    <mergeCell ref="G10:I10"/>
    <mergeCell ref="A11:C11"/>
    <mergeCell ref="D11:F11"/>
    <mergeCell ref="G11:I11"/>
    <mergeCell ref="A2:I3"/>
    <mergeCell ref="A4:I4"/>
    <mergeCell ref="B5:H5"/>
    <mergeCell ref="B6:H6"/>
    <mergeCell ref="B7:H7"/>
    <mergeCell ref="B8:H8"/>
    <mergeCell ref="A12:I12"/>
    <mergeCell ref="A13:I13"/>
    <mergeCell ref="B14:H14"/>
  </mergeCells>
  <pageMargins left="0.19685039370078741" right="0.19685039370078741" top="0.59055118110236227" bottom="0.59055118110236227" header="0.31496062992125984" footer="0.31496062992125984"/>
  <pageSetup paperSize="9" scale="5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5"/>
  <sheetViews>
    <sheetView tabSelected="1" topLeftCell="A13" zoomScaleNormal="100" zoomScaleSheetLayoutView="100" workbookViewId="0">
      <selection activeCell="E40" sqref="E40:G40"/>
    </sheetView>
  </sheetViews>
  <sheetFormatPr defaultRowHeight="15" x14ac:dyDescent="0.25"/>
  <cols>
    <col min="1" max="1" width="4" customWidth="1"/>
    <col min="3" max="3" width="12" customWidth="1"/>
    <col min="4" max="4" width="18.7109375" bestFit="1" customWidth="1"/>
    <col min="5" max="5" width="14.140625" bestFit="1" customWidth="1"/>
    <col min="7" max="7" width="18.7109375" bestFit="1" customWidth="1"/>
    <col min="9" max="9" width="63.85546875" customWidth="1"/>
    <col min="10" max="10" width="16.28515625" bestFit="1" customWidth="1"/>
  </cols>
  <sheetData>
    <row r="1" spans="1:9" ht="18.75" x14ac:dyDescent="0.3">
      <c r="A1" s="74" t="s">
        <v>140</v>
      </c>
      <c r="B1" s="75"/>
      <c r="C1" s="75"/>
      <c r="D1" s="75"/>
      <c r="E1" s="75"/>
      <c r="F1" s="75"/>
      <c r="G1" s="75"/>
      <c r="H1" s="75"/>
      <c r="I1" s="75"/>
    </row>
    <row r="2" spans="1:9" x14ac:dyDescent="0.25">
      <c r="A2" s="37" t="s">
        <v>148</v>
      </c>
      <c r="B2" s="37"/>
      <c r="C2" s="37"/>
      <c r="D2" s="37"/>
      <c r="E2" s="37"/>
      <c r="F2" s="37"/>
      <c r="G2" s="37"/>
      <c r="H2" s="37"/>
      <c r="I2" s="37"/>
    </row>
    <row r="3" spans="1:9" x14ac:dyDescent="0.25">
      <c r="A3" s="37"/>
      <c r="B3" s="37"/>
      <c r="C3" s="37"/>
      <c r="D3" s="37"/>
      <c r="E3" s="37"/>
      <c r="F3" s="37"/>
      <c r="G3" s="37"/>
      <c r="H3" s="37"/>
      <c r="I3" s="37"/>
    </row>
    <row r="4" spans="1:9" x14ac:dyDescent="0.25">
      <c r="A4" s="38"/>
      <c r="B4" s="38"/>
      <c r="C4" s="38"/>
      <c r="D4" s="38"/>
      <c r="E4" s="38"/>
      <c r="F4" s="38"/>
      <c r="G4" s="38"/>
      <c r="H4" s="38"/>
      <c r="I4" s="38"/>
    </row>
    <row r="5" spans="1:9" x14ac:dyDescent="0.25">
      <c r="A5" s="7" t="s">
        <v>0</v>
      </c>
      <c r="B5" s="39" t="s">
        <v>1</v>
      </c>
      <c r="C5" s="39"/>
      <c r="D5" s="39"/>
      <c r="E5" s="39"/>
      <c r="F5" s="39"/>
      <c r="G5" s="39"/>
      <c r="H5" s="39"/>
      <c r="I5" s="12"/>
    </row>
    <row r="6" spans="1:9" x14ac:dyDescent="0.25">
      <c r="A6" s="7" t="s">
        <v>2</v>
      </c>
      <c r="B6" s="39" t="s">
        <v>3</v>
      </c>
      <c r="C6" s="39"/>
      <c r="D6" s="39"/>
      <c r="E6" s="39"/>
      <c r="F6" s="39"/>
      <c r="G6" s="39"/>
      <c r="H6" s="39"/>
      <c r="I6" s="11" t="s">
        <v>117</v>
      </c>
    </row>
    <row r="7" spans="1:9" x14ac:dyDescent="0.25">
      <c r="A7" s="7" t="s">
        <v>4</v>
      </c>
      <c r="B7" s="39" t="s">
        <v>124</v>
      </c>
      <c r="C7" s="39"/>
      <c r="D7" s="39"/>
      <c r="E7" s="39"/>
      <c r="F7" s="39"/>
      <c r="G7" s="39"/>
      <c r="H7" s="39"/>
      <c r="I7" s="34" t="s">
        <v>141</v>
      </c>
    </row>
    <row r="8" spans="1:9" x14ac:dyDescent="0.25">
      <c r="A8" s="7" t="s">
        <v>5</v>
      </c>
      <c r="B8" s="39" t="s">
        <v>6</v>
      </c>
      <c r="C8" s="39"/>
      <c r="D8" s="39"/>
      <c r="E8" s="39"/>
      <c r="F8" s="39"/>
      <c r="G8" s="39"/>
      <c r="H8" s="39"/>
      <c r="I8" s="11">
        <v>12</v>
      </c>
    </row>
    <row r="9" spans="1:9" x14ac:dyDescent="0.25">
      <c r="A9" s="38"/>
      <c r="B9" s="38"/>
      <c r="C9" s="38"/>
      <c r="D9" s="38"/>
      <c r="E9" s="38"/>
      <c r="F9" s="38"/>
      <c r="G9" s="38"/>
      <c r="H9" s="38"/>
      <c r="I9" s="38"/>
    </row>
    <row r="10" spans="1:9" x14ac:dyDescent="0.25">
      <c r="A10" s="43" t="s">
        <v>8</v>
      </c>
      <c r="B10" s="43"/>
      <c r="C10" s="43"/>
      <c r="D10" s="43" t="s">
        <v>9</v>
      </c>
      <c r="E10" s="43"/>
      <c r="F10" s="43"/>
      <c r="G10" s="43" t="s">
        <v>7</v>
      </c>
      <c r="H10" s="43"/>
      <c r="I10" s="43"/>
    </row>
    <row r="11" spans="1:9" x14ac:dyDescent="0.25">
      <c r="A11" s="43" t="s">
        <v>123</v>
      </c>
      <c r="B11" s="43"/>
      <c r="C11" s="43"/>
      <c r="D11" s="43" t="s">
        <v>147</v>
      </c>
      <c r="E11" s="43"/>
      <c r="F11" s="43"/>
      <c r="G11" s="44">
        <v>3</v>
      </c>
      <c r="H11" s="44"/>
      <c r="I11" s="44"/>
    </row>
    <row r="12" spans="1:9" x14ac:dyDescent="0.25">
      <c r="A12" s="38"/>
      <c r="B12" s="38"/>
      <c r="C12" s="38"/>
      <c r="D12" s="38"/>
      <c r="E12" s="38"/>
      <c r="F12" s="38"/>
      <c r="G12" s="38"/>
      <c r="H12" s="38"/>
      <c r="I12" s="38"/>
    </row>
    <row r="13" spans="1:9" x14ac:dyDescent="0.25">
      <c r="A13" s="40" t="s">
        <v>10</v>
      </c>
      <c r="B13" s="41"/>
      <c r="C13" s="41"/>
      <c r="D13" s="41"/>
      <c r="E13" s="41"/>
      <c r="F13" s="41"/>
      <c r="G13" s="41"/>
      <c r="H13" s="41"/>
      <c r="I13" s="42"/>
    </row>
    <row r="14" spans="1:9" x14ac:dyDescent="0.25">
      <c r="A14" s="7">
        <v>1</v>
      </c>
      <c r="B14" s="39" t="s">
        <v>11</v>
      </c>
      <c r="C14" s="39"/>
      <c r="D14" s="39"/>
      <c r="E14" s="39"/>
      <c r="F14" s="39"/>
      <c r="G14" s="39"/>
      <c r="H14" s="39"/>
      <c r="I14" s="23" t="s">
        <v>149</v>
      </c>
    </row>
    <row r="15" spans="1:9" x14ac:dyDescent="0.25">
      <c r="A15" s="7">
        <v>2</v>
      </c>
      <c r="B15" s="39" t="s">
        <v>12</v>
      </c>
      <c r="C15" s="39"/>
      <c r="D15" s="39"/>
      <c r="E15" s="39"/>
      <c r="F15" s="39"/>
      <c r="G15" s="39"/>
      <c r="H15" s="39"/>
      <c r="I15" s="8">
        <v>2250</v>
      </c>
    </row>
    <row r="16" spans="1:9" x14ac:dyDescent="0.25">
      <c r="A16" s="7">
        <v>3</v>
      </c>
      <c r="B16" s="39" t="s">
        <v>13</v>
      </c>
      <c r="C16" s="39"/>
      <c r="D16" s="39"/>
      <c r="E16" s="39"/>
      <c r="F16" s="39"/>
      <c r="G16" s="39"/>
      <c r="H16" s="39"/>
      <c r="I16" s="10" t="s">
        <v>143</v>
      </c>
    </row>
    <row r="17" spans="1:9" x14ac:dyDescent="0.25">
      <c r="A17" s="7">
        <v>4</v>
      </c>
      <c r="B17" s="39" t="s">
        <v>14</v>
      </c>
      <c r="C17" s="39"/>
      <c r="D17" s="39"/>
      <c r="E17" s="39"/>
      <c r="F17" s="39"/>
      <c r="G17" s="39"/>
      <c r="H17" s="39"/>
      <c r="I17" s="9">
        <v>42736</v>
      </c>
    </row>
    <row r="18" spans="1:9" x14ac:dyDescent="0.25">
      <c r="A18" s="46"/>
      <c r="B18" s="46"/>
      <c r="C18" s="46"/>
      <c r="D18" s="46"/>
      <c r="E18" s="46"/>
      <c r="F18" s="46"/>
      <c r="G18" s="46"/>
      <c r="H18" s="46"/>
      <c r="I18" s="46"/>
    </row>
    <row r="19" spans="1:9" x14ac:dyDescent="0.25">
      <c r="A19" s="47" t="s">
        <v>127</v>
      </c>
      <c r="B19" s="47"/>
      <c r="C19" s="47"/>
      <c r="D19" s="47"/>
      <c r="E19" s="47"/>
      <c r="F19" s="47"/>
      <c r="G19" s="47"/>
      <c r="H19" s="47"/>
      <c r="I19" s="13"/>
    </row>
    <row r="20" spans="1:9" x14ac:dyDescent="0.25">
      <c r="A20" s="7" t="s">
        <v>0</v>
      </c>
      <c r="B20" s="39" t="s">
        <v>16</v>
      </c>
      <c r="C20" s="39"/>
      <c r="D20" s="39"/>
      <c r="E20" s="39"/>
      <c r="F20" s="48">
        <v>2250</v>
      </c>
      <c r="G20" s="48"/>
      <c r="H20" s="48"/>
      <c r="I20" s="13"/>
    </row>
    <row r="21" spans="1:9" x14ac:dyDescent="0.25">
      <c r="A21" s="7" t="s">
        <v>2</v>
      </c>
      <c r="B21" s="39" t="s">
        <v>125</v>
      </c>
      <c r="C21" s="39"/>
      <c r="D21" s="39"/>
      <c r="E21" s="39"/>
      <c r="F21" s="45">
        <v>0</v>
      </c>
      <c r="G21" s="45"/>
      <c r="H21" s="45"/>
      <c r="I21" s="13"/>
    </row>
    <row r="22" spans="1:9" x14ac:dyDescent="0.25">
      <c r="A22" s="7" t="s">
        <v>4</v>
      </c>
      <c r="B22" s="39" t="s">
        <v>17</v>
      </c>
      <c r="C22" s="39"/>
      <c r="D22" s="39"/>
      <c r="E22" s="39"/>
      <c r="F22" s="45"/>
      <c r="G22" s="45"/>
      <c r="H22" s="45"/>
      <c r="I22" s="13"/>
    </row>
    <row r="23" spans="1:9" x14ac:dyDescent="0.25">
      <c r="A23" s="7" t="s">
        <v>5</v>
      </c>
      <c r="B23" s="39" t="s">
        <v>18</v>
      </c>
      <c r="C23" s="39"/>
      <c r="D23" s="39"/>
      <c r="E23" s="39"/>
      <c r="F23" s="45">
        <v>0</v>
      </c>
      <c r="G23" s="45"/>
      <c r="H23" s="45"/>
      <c r="I23" s="13"/>
    </row>
    <row r="24" spans="1:9" x14ac:dyDescent="0.25">
      <c r="A24" s="7" t="s">
        <v>19</v>
      </c>
      <c r="B24" s="39" t="s">
        <v>20</v>
      </c>
      <c r="C24" s="39"/>
      <c r="D24" s="39"/>
      <c r="E24" s="39"/>
      <c r="F24" s="45">
        <v>0</v>
      </c>
      <c r="G24" s="45"/>
      <c r="H24" s="45"/>
      <c r="I24" s="13"/>
    </row>
    <row r="25" spans="1:9" x14ac:dyDescent="0.25">
      <c r="A25" s="7" t="s">
        <v>21</v>
      </c>
      <c r="B25" s="39" t="s">
        <v>22</v>
      </c>
      <c r="C25" s="39"/>
      <c r="D25" s="39"/>
      <c r="E25" s="39"/>
      <c r="F25" s="45">
        <v>0</v>
      </c>
      <c r="G25" s="45"/>
      <c r="H25" s="45"/>
      <c r="I25" s="13"/>
    </row>
    <row r="26" spans="1:9" x14ac:dyDescent="0.25">
      <c r="A26" s="7" t="s">
        <v>23</v>
      </c>
      <c r="B26" s="39" t="s">
        <v>24</v>
      </c>
      <c r="C26" s="39"/>
      <c r="D26" s="39"/>
      <c r="E26" s="39"/>
      <c r="F26" s="45">
        <v>0</v>
      </c>
      <c r="G26" s="45"/>
      <c r="H26" s="45"/>
      <c r="I26" s="13"/>
    </row>
    <row r="27" spans="1:9" x14ac:dyDescent="0.25">
      <c r="A27" s="7" t="s">
        <v>25</v>
      </c>
      <c r="B27" s="39" t="s">
        <v>26</v>
      </c>
      <c r="C27" s="39"/>
      <c r="D27" s="39"/>
      <c r="E27" s="39"/>
      <c r="F27" s="45">
        <v>0</v>
      </c>
      <c r="G27" s="45"/>
      <c r="H27" s="45"/>
      <c r="I27" s="13"/>
    </row>
    <row r="28" spans="1:9" x14ac:dyDescent="0.25">
      <c r="A28" s="7"/>
      <c r="B28" s="39" t="s">
        <v>15</v>
      </c>
      <c r="C28" s="39"/>
      <c r="D28" s="39"/>
      <c r="E28" s="39"/>
      <c r="F28" s="45">
        <f>SUM(F20:H27)</f>
        <v>2250</v>
      </c>
      <c r="G28" s="45"/>
      <c r="H28" s="45"/>
      <c r="I28" s="13"/>
    </row>
    <row r="29" spans="1:9" x14ac:dyDescent="0.25">
      <c r="A29" s="49"/>
      <c r="B29" s="49"/>
      <c r="C29" s="49"/>
      <c r="D29" s="49"/>
      <c r="E29" s="49"/>
      <c r="F29" s="49"/>
      <c r="G29" s="49"/>
      <c r="H29" s="49"/>
      <c r="I29" s="49"/>
    </row>
    <row r="30" spans="1:9" x14ac:dyDescent="0.25">
      <c r="A30" s="47" t="s">
        <v>126</v>
      </c>
      <c r="B30" s="47"/>
      <c r="C30" s="47"/>
      <c r="D30" s="47"/>
      <c r="E30" s="47"/>
      <c r="F30" s="47"/>
      <c r="G30" s="47"/>
      <c r="H30" s="47"/>
      <c r="I30" s="47"/>
    </row>
    <row r="31" spans="1:9" x14ac:dyDescent="0.25">
      <c r="A31" s="7" t="s">
        <v>0</v>
      </c>
      <c r="B31" s="39" t="s">
        <v>28</v>
      </c>
      <c r="C31" s="39"/>
      <c r="D31" s="39"/>
      <c r="E31" s="39"/>
      <c r="F31" s="39"/>
      <c r="G31" s="48">
        <f>22*2*4-(6%*F20)</f>
        <v>41</v>
      </c>
      <c r="H31" s="48"/>
      <c r="I31" s="48"/>
    </row>
    <row r="32" spans="1:9" x14ac:dyDescent="0.25">
      <c r="A32" s="7" t="s">
        <v>2</v>
      </c>
      <c r="B32" s="39" t="s">
        <v>29</v>
      </c>
      <c r="C32" s="39"/>
      <c r="D32" s="39"/>
      <c r="E32" s="39"/>
      <c r="F32" s="39"/>
      <c r="G32" s="48">
        <f>31.5*22</f>
        <v>693</v>
      </c>
      <c r="H32" s="48"/>
      <c r="I32" s="48"/>
    </row>
    <row r="33" spans="1:10" x14ac:dyDescent="0.25">
      <c r="A33" s="7" t="s">
        <v>4</v>
      </c>
      <c r="B33" s="39" t="s">
        <v>118</v>
      </c>
      <c r="C33" s="39"/>
      <c r="D33" s="39"/>
      <c r="E33" s="39"/>
      <c r="F33" s="39"/>
      <c r="G33" s="48">
        <f>180</f>
        <v>180</v>
      </c>
      <c r="H33" s="48"/>
      <c r="I33" s="48"/>
    </row>
    <row r="34" spans="1:10" x14ac:dyDescent="0.25">
      <c r="A34" s="7" t="s">
        <v>5</v>
      </c>
      <c r="B34" s="39" t="s">
        <v>30</v>
      </c>
      <c r="C34" s="39"/>
      <c r="D34" s="39"/>
      <c r="E34" s="39"/>
      <c r="F34" s="39"/>
      <c r="G34" s="48">
        <v>0</v>
      </c>
      <c r="H34" s="48"/>
      <c r="I34" s="48"/>
    </row>
    <row r="35" spans="1:10" x14ac:dyDescent="0.25">
      <c r="A35" s="7" t="s">
        <v>19</v>
      </c>
      <c r="B35" s="39" t="s">
        <v>31</v>
      </c>
      <c r="C35" s="39"/>
      <c r="D35" s="39"/>
      <c r="E35" s="39"/>
      <c r="F35" s="39"/>
      <c r="G35" s="48">
        <v>1.5</v>
      </c>
      <c r="H35" s="48"/>
      <c r="I35" s="48"/>
    </row>
    <row r="36" spans="1:10" x14ac:dyDescent="0.25">
      <c r="A36" s="7" t="s">
        <v>21</v>
      </c>
      <c r="B36" s="39" t="s">
        <v>26</v>
      </c>
      <c r="C36" s="39"/>
      <c r="D36" s="39"/>
      <c r="E36" s="39"/>
      <c r="F36" s="39"/>
      <c r="G36" s="48">
        <v>0</v>
      </c>
      <c r="H36" s="48"/>
      <c r="I36" s="48"/>
      <c r="J36" s="6"/>
    </row>
    <row r="37" spans="1:10" x14ac:dyDescent="0.25">
      <c r="A37" s="7"/>
      <c r="B37" s="39" t="s">
        <v>27</v>
      </c>
      <c r="C37" s="39"/>
      <c r="D37" s="39"/>
      <c r="E37" s="39"/>
      <c r="F37" s="39"/>
      <c r="G37" s="48">
        <f>SUM(G31:I36)</f>
        <v>915.5</v>
      </c>
      <c r="H37" s="48"/>
      <c r="I37" s="48"/>
    </row>
    <row r="38" spans="1:10" x14ac:dyDescent="0.25">
      <c r="A38" s="46"/>
      <c r="B38" s="46"/>
      <c r="C38" s="46"/>
      <c r="D38" s="46"/>
      <c r="E38" s="46"/>
      <c r="F38" s="46"/>
      <c r="G38" s="46"/>
      <c r="H38" s="46"/>
      <c r="I38" s="46"/>
    </row>
    <row r="39" spans="1:10" x14ac:dyDescent="0.25">
      <c r="A39" s="47" t="s">
        <v>128</v>
      </c>
      <c r="B39" s="47"/>
      <c r="C39" s="47"/>
      <c r="D39" s="47"/>
      <c r="E39" s="47"/>
      <c r="F39" s="47"/>
      <c r="G39" s="47"/>
      <c r="H39" s="13"/>
      <c r="I39" s="13"/>
    </row>
    <row r="40" spans="1:10" x14ac:dyDescent="0.25">
      <c r="A40" s="14" t="s">
        <v>0</v>
      </c>
      <c r="B40" s="50" t="s">
        <v>33</v>
      </c>
      <c r="C40" s="50"/>
      <c r="D40" s="50"/>
      <c r="E40" s="51"/>
      <c r="F40" s="51"/>
      <c r="G40" s="51"/>
      <c r="H40" s="13"/>
      <c r="I40" s="13"/>
    </row>
    <row r="41" spans="1:10" x14ac:dyDescent="0.25">
      <c r="A41" s="14" t="s">
        <v>2</v>
      </c>
      <c r="B41" s="50" t="s">
        <v>137</v>
      </c>
      <c r="C41" s="50"/>
      <c r="D41" s="50"/>
      <c r="E41" s="51">
        <v>0</v>
      </c>
      <c r="F41" s="51"/>
      <c r="G41" s="51"/>
      <c r="H41" s="13"/>
      <c r="I41" s="13"/>
    </row>
    <row r="42" spans="1:10" x14ac:dyDescent="0.25">
      <c r="A42" s="14" t="s">
        <v>4</v>
      </c>
      <c r="B42" s="50" t="s">
        <v>136</v>
      </c>
      <c r="C42" s="50"/>
      <c r="D42" s="50"/>
      <c r="E42" s="51">
        <v>0</v>
      </c>
      <c r="F42" s="51"/>
      <c r="G42" s="51"/>
      <c r="H42" s="13"/>
      <c r="I42" s="13"/>
    </row>
    <row r="43" spans="1:10" x14ac:dyDescent="0.25">
      <c r="A43" s="14" t="s">
        <v>5</v>
      </c>
      <c r="B43" s="50" t="s">
        <v>26</v>
      </c>
      <c r="C43" s="50"/>
      <c r="D43" s="50"/>
      <c r="E43" s="51">
        <v>0</v>
      </c>
      <c r="F43" s="51"/>
      <c r="G43" s="51"/>
      <c r="H43" s="13"/>
      <c r="I43" s="13"/>
    </row>
    <row r="44" spans="1:10" x14ac:dyDescent="0.25">
      <c r="A44" s="14"/>
      <c r="B44" s="52" t="s">
        <v>32</v>
      </c>
      <c r="C44" s="53"/>
      <c r="D44" s="54"/>
      <c r="E44" s="51">
        <f>-E42</f>
        <v>0</v>
      </c>
      <c r="F44" s="51"/>
      <c r="G44" s="51"/>
      <c r="H44" s="13"/>
      <c r="I44" s="13"/>
    </row>
    <row r="45" spans="1:10" x14ac:dyDescent="0.25">
      <c r="A45" s="49"/>
      <c r="B45" s="49"/>
      <c r="C45" s="49"/>
      <c r="D45" s="49"/>
      <c r="E45" s="49"/>
      <c r="F45" s="49"/>
      <c r="G45" s="49"/>
      <c r="H45" s="49"/>
      <c r="I45" s="49"/>
    </row>
    <row r="46" spans="1:10" x14ac:dyDescent="0.25">
      <c r="A46" s="47" t="s">
        <v>129</v>
      </c>
      <c r="B46" s="47"/>
      <c r="C46" s="47"/>
      <c r="D46" s="47"/>
      <c r="E46" s="47"/>
      <c r="F46" s="47"/>
      <c r="G46" s="47"/>
      <c r="H46" s="47"/>
      <c r="I46" s="47"/>
    </row>
    <row r="47" spans="1:10" x14ac:dyDescent="0.25">
      <c r="A47" s="47" t="s">
        <v>130</v>
      </c>
      <c r="B47" s="47"/>
      <c r="C47" s="47"/>
      <c r="D47" s="47"/>
      <c r="E47" s="47"/>
      <c r="F47" s="47" t="s">
        <v>43</v>
      </c>
      <c r="G47" s="47"/>
      <c r="H47" s="47" t="s">
        <v>42</v>
      </c>
      <c r="I47" s="47"/>
    </row>
    <row r="48" spans="1:10" x14ac:dyDescent="0.25">
      <c r="A48" s="7" t="s">
        <v>0</v>
      </c>
      <c r="B48" s="39" t="s">
        <v>35</v>
      </c>
      <c r="C48" s="39"/>
      <c r="D48" s="39"/>
      <c r="E48" s="39"/>
      <c r="F48" s="55">
        <v>0.2</v>
      </c>
      <c r="G48" s="55"/>
      <c r="H48" s="56">
        <f>F48*$F$28</f>
        <v>450</v>
      </c>
      <c r="I48" s="43"/>
    </row>
    <row r="49" spans="1:11" x14ac:dyDescent="0.25">
      <c r="A49" s="7" t="s">
        <v>2</v>
      </c>
      <c r="B49" s="39" t="s">
        <v>36</v>
      </c>
      <c r="C49" s="39"/>
      <c r="D49" s="39"/>
      <c r="E49" s="39"/>
      <c r="F49" s="55">
        <v>1.4999999999999999E-2</v>
      </c>
      <c r="G49" s="55"/>
      <c r="H49" s="56">
        <f t="shared" ref="H49:H55" si="0">F49*$F$28</f>
        <v>33.75</v>
      </c>
      <c r="I49" s="43"/>
    </row>
    <row r="50" spans="1:11" x14ac:dyDescent="0.25">
      <c r="A50" s="7" t="s">
        <v>4</v>
      </c>
      <c r="B50" s="39" t="s">
        <v>37</v>
      </c>
      <c r="C50" s="39"/>
      <c r="D50" s="39"/>
      <c r="E50" s="39"/>
      <c r="F50" s="55">
        <v>0.01</v>
      </c>
      <c r="G50" s="55"/>
      <c r="H50" s="56">
        <f t="shared" si="0"/>
        <v>22.5</v>
      </c>
      <c r="I50" s="43"/>
    </row>
    <row r="51" spans="1:11" x14ac:dyDescent="0.25">
      <c r="A51" s="7" t="s">
        <v>5</v>
      </c>
      <c r="B51" s="39" t="s">
        <v>38</v>
      </c>
      <c r="C51" s="39"/>
      <c r="D51" s="39"/>
      <c r="E51" s="39"/>
      <c r="F51" s="55">
        <v>2E-3</v>
      </c>
      <c r="G51" s="55"/>
      <c r="H51" s="56">
        <f t="shared" si="0"/>
        <v>4.5</v>
      </c>
      <c r="I51" s="43"/>
    </row>
    <row r="52" spans="1:11" x14ac:dyDescent="0.25">
      <c r="A52" s="7" t="s">
        <v>19</v>
      </c>
      <c r="B52" s="39" t="s">
        <v>39</v>
      </c>
      <c r="C52" s="39"/>
      <c r="D52" s="39"/>
      <c r="E52" s="39"/>
      <c r="F52" s="55">
        <v>2.5000000000000001E-2</v>
      </c>
      <c r="G52" s="55"/>
      <c r="H52" s="56">
        <f t="shared" si="0"/>
        <v>56.25</v>
      </c>
      <c r="I52" s="43"/>
    </row>
    <row r="53" spans="1:11" x14ac:dyDescent="0.25">
      <c r="A53" s="7" t="s">
        <v>21</v>
      </c>
      <c r="B53" s="39" t="s">
        <v>40</v>
      </c>
      <c r="C53" s="39"/>
      <c r="D53" s="39"/>
      <c r="E53" s="39"/>
      <c r="F53" s="55">
        <v>0.08</v>
      </c>
      <c r="G53" s="55"/>
      <c r="H53" s="56">
        <f t="shared" si="0"/>
        <v>180</v>
      </c>
      <c r="I53" s="43"/>
    </row>
    <row r="54" spans="1:11" x14ac:dyDescent="0.25">
      <c r="A54" s="7" t="s">
        <v>23</v>
      </c>
      <c r="B54" s="39" t="s">
        <v>146</v>
      </c>
      <c r="C54" s="39"/>
      <c r="D54" s="39"/>
      <c r="E54" s="39"/>
      <c r="F54" s="57">
        <v>0.03</v>
      </c>
      <c r="G54" s="57"/>
      <c r="H54" s="56">
        <f t="shared" si="0"/>
        <v>67.5</v>
      </c>
      <c r="I54" s="43"/>
      <c r="J54" s="1"/>
    </row>
    <row r="55" spans="1:11" x14ac:dyDescent="0.25">
      <c r="A55" s="7" t="s">
        <v>25</v>
      </c>
      <c r="B55" s="39" t="s">
        <v>41</v>
      </c>
      <c r="C55" s="39"/>
      <c r="D55" s="39"/>
      <c r="E55" s="39"/>
      <c r="F55" s="55">
        <v>6.0000000000000001E-3</v>
      </c>
      <c r="G55" s="55"/>
      <c r="H55" s="56">
        <f t="shared" si="0"/>
        <v>13.5</v>
      </c>
      <c r="I55" s="43"/>
    </row>
    <row r="56" spans="1:11" x14ac:dyDescent="0.25">
      <c r="A56" s="7"/>
      <c r="B56" s="39" t="s">
        <v>34</v>
      </c>
      <c r="C56" s="39"/>
      <c r="D56" s="39"/>
      <c r="E56" s="39"/>
      <c r="F56" s="58">
        <f>SUM(F48:G55)</f>
        <v>0.36799999999999999</v>
      </c>
      <c r="G56" s="43"/>
      <c r="H56" s="59">
        <f>SUM(H48:I55)</f>
        <v>828</v>
      </c>
      <c r="I56" s="60"/>
    </row>
    <row r="57" spans="1:11" x14ac:dyDescent="0.25">
      <c r="A57" s="38"/>
      <c r="B57" s="38"/>
      <c r="C57" s="38"/>
      <c r="D57" s="38"/>
      <c r="E57" s="38"/>
      <c r="F57" s="38"/>
      <c r="G57" s="38"/>
      <c r="H57" s="38"/>
      <c r="I57" s="38"/>
    </row>
    <row r="58" spans="1:11" x14ac:dyDescent="0.25">
      <c r="A58" s="47" t="s">
        <v>129</v>
      </c>
      <c r="B58" s="47"/>
      <c r="C58" s="47"/>
      <c r="D58" s="47"/>
      <c r="E58" s="47"/>
      <c r="F58" s="47"/>
      <c r="G58" s="47"/>
      <c r="H58" s="47"/>
      <c r="I58" s="47"/>
    </row>
    <row r="59" spans="1:11" x14ac:dyDescent="0.25">
      <c r="A59" s="47" t="s">
        <v>134</v>
      </c>
      <c r="B59" s="47"/>
      <c r="C59" s="47"/>
      <c r="D59" s="47"/>
      <c r="E59" s="47"/>
      <c r="F59" s="47"/>
      <c r="G59" s="47"/>
      <c r="H59" s="47"/>
      <c r="I59" s="35" t="s">
        <v>42</v>
      </c>
      <c r="J59" s="2"/>
    </row>
    <row r="60" spans="1:11" x14ac:dyDescent="0.25">
      <c r="A60" s="7" t="s">
        <v>0</v>
      </c>
      <c r="B60" s="39" t="s">
        <v>44</v>
      </c>
      <c r="C60" s="39"/>
      <c r="D60" s="39"/>
      <c r="E60" s="39"/>
      <c r="F60" s="39"/>
      <c r="G60" s="39"/>
      <c r="H60" s="39"/>
      <c r="I60" s="15">
        <f>$F$28*J60</f>
        <v>187.43</v>
      </c>
      <c r="J60" s="2">
        <v>8.3299999999999999E-2</v>
      </c>
    </row>
    <row r="61" spans="1:11" x14ac:dyDescent="0.25">
      <c r="A61" s="7" t="s">
        <v>2</v>
      </c>
      <c r="B61" s="39" t="s">
        <v>139</v>
      </c>
      <c r="C61" s="39"/>
      <c r="D61" s="39"/>
      <c r="E61" s="39"/>
      <c r="F61" s="39"/>
      <c r="G61" s="39"/>
      <c r="H61" s="39"/>
      <c r="I61" s="15">
        <f>F56*I60</f>
        <v>68.97</v>
      </c>
      <c r="J61" s="2">
        <f>F56*J60</f>
        <v>3.0700000000000002E-2</v>
      </c>
      <c r="K61" s="24"/>
    </row>
    <row r="62" spans="1:11" x14ac:dyDescent="0.25">
      <c r="A62" s="7"/>
      <c r="B62" s="39" t="s">
        <v>46</v>
      </c>
      <c r="C62" s="39"/>
      <c r="D62" s="39"/>
      <c r="E62" s="39"/>
      <c r="F62" s="39"/>
      <c r="G62" s="39"/>
      <c r="H62" s="39"/>
      <c r="I62" s="36">
        <f>I60+I61</f>
        <v>256.39999999999998</v>
      </c>
      <c r="J62" s="2">
        <f>J60+J61</f>
        <v>0.114</v>
      </c>
    </row>
    <row r="63" spans="1:11" x14ac:dyDescent="0.25">
      <c r="A63" s="38"/>
      <c r="B63" s="38"/>
      <c r="C63" s="38"/>
      <c r="D63" s="38"/>
      <c r="E63" s="38"/>
      <c r="F63" s="38"/>
      <c r="G63" s="38"/>
      <c r="H63" s="38"/>
      <c r="I63" s="38"/>
      <c r="J63" s="2"/>
    </row>
    <row r="64" spans="1:11" x14ac:dyDescent="0.25">
      <c r="A64" s="47" t="s">
        <v>129</v>
      </c>
      <c r="B64" s="47"/>
      <c r="C64" s="47"/>
      <c r="D64" s="47"/>
      <c r="E64" s="47"/>
      <c r="F64" s="47"/>
      <c r="G64" s="47"/>
      <c r="H64" s="47"/>
      <c r="I64" s="47"/>
      <c r="J64" s="2"/>
    </row>
    <row r="65" spans="1:12" x14ac:dyDescent="0.25">
      <c r="A65" s="47" t="s">
        <v>131</v>
      </c>
      <c r="B65" s="47"/>
      <c r="C65" s="47"/>
      <c r="D65" s="47"/>
      <c r="E65" s="47"/>
      <c r="F65" s="47"/>
      <c r="G65" s="47"/>
      <c r="H65" s="47"/>
      <c r="I65" s="35" t="s">
        <v>42</v>
      </c>
      <c r="J65" s="2"/>
    </row>
    <row r="66" spans="1:12" x14ac:dyDescent="0.25">
      <c r="A66" s="7" t="s">
        <v>0</v>
      </c>
      <c r="B66" s="39" t="s">
        <v>47</v>
      </c>
      <c r="C66" s="39"/>
      <c r="D66" s="39"/>
      <c r="E66" s="39"/>
      <c r="F66" s="39"/>
      <c r="G66" s="39"/>
      <c r="H66" s="39"/>
      <c r="I66" s="15">
        <f>J66*F28</f>
        <v>0.45</v>
      </c>
      <c r="J66" s="2">
        <f>(((5/56*4)+(5/56*4)+(1/3*5/56*4))/12*0.0025)</f>
        <v>2.0000000000000001E-4</v>
      </c>
      <c r="L66" s="2"/>
    </row>
    <row r="67" spans="1:12" x14ac:dyDescent="0.25">
      <c r="A67" s="7" t="s">
        <v>2</v>
      </c>
      <c r="B67" s="39" t="s">
        <v>48</v>
      </c>
      <c r="C67" s="39"/>
      <c r="D67" s="39"/>
      <c r="E67" s="39"/>
      <c r="F67" s="39"/>
      <c r="G67" s="39"/>
      <c r="H67" s="39"/>
      <c r="I67" s="15">
        <f>F56*I66</f>
        <v>0.17</v>
      </c>
      <c r="J67" s="2">
        <f>F56*J66</f>
        <v>1E-4</v>
      </c>
      <c r="K67" s="24"/>
    </row>
    <row r="68" spans="1:12" x14ac:dyDescent="0.25">
      <c r="A68" s="7"/>
      <c r="B68" s="39" t="s">
        <v>46</v>
      </c>
      <c r="C68" s="39"/>
      <c r="D68" s="39"/>
      <c r="E68" s="39"/>
      <c r="F68" s="39"/>
      <c r="G68" s="39"/>
      <c r="H68" s="39"/>
      <c r="I68" s="15">
        <f>SUM(I66:I67)</f>
        <v>0.62</v>
      </c>
      <c r="J68" s="2">
        <f>SUM(J66:J67)</f>
        <v>2.9999999999999997E-4</v>
      </c>
    </row>
    <row r="69" spans="1:12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2"/>
    </row>
    <row r="70" spans="1:12" x14ac:dyDescent="0.25">
      <c r="A70" s="47" t="s">
        <v>129</v>
      </c>
      <c r="B70" s="47"/>
      <c r="C70" s="47"/>
      <c r="D70" s="47"/>
      <c r="E70" s="47"/>
      <c r="F70" s="47"/>
      <c r="G70" s="47"/>
      <c r="H70" s="47"/>
      <c r="I70" s="47"/>
      <c r="J70" s="2"/>
    </row>
    <row r="71" spans="1:12" x14ac:dyDescent="0.25">
      <c r="A71" s="47" t="s">
        <v>132</v>
      </c>
      <c r="B71" s="47"/>
      <c r="C71" s="47"/>
      <c r="D71" s="47"/>
      <c r="E71" s="47"/>
      <c r="F71" s="47"/>
      <c r="G71" s="47"/>
      <c r="H71" s="47"/>
      <c r="I71" s="35" t="s">
        <v>42</v>
      </c>
      <c r="J71" s="2"/>
    </row>
    <row r="72" spans="1:12" x14ac:dyDescent="0.25">
      <c r="A72" s="7" t="s">
        <v>0</v>
      </c>
      <c r="B72" s="39" t="s">
        <v>49</v>
      </c>
      <c r="C72" s="39"/>
      <c r="D72" s="39"/>
      <c r="E72" s="39"/>
      <c r="F72" s="39"/>
      <c r="G72" s="39"/>
      <c r="H72" s="39"/>
      <c r="I72" s="15">
        <f>J72*F$28</f>
        <v>33.75</v>
      </c>
      <c r="J72" s="2">
        <v>1.4999999999999999E-2</v>
      </c>
    </row>
    <row r="73" spans="1:12" x14ac:dyDescent="0.25">
      <c r="A73" s="7" t="s">
        <v>2</v>
      </c>
      <c r="B73" s="39" t="s">
        <v>50</v>
      </c>
      <c r="C73" s="39"/>
      <c r="D73" s="39"/>
      <c r="E73" s="39"/>
      <c r="F73" s="39"/>
      <c r="G73" s="39"/>
      <c r="H73" s="39"/>
      <c r="I73" s="15">
        <f t="shared" ref="I73:I75" si="1">J73*F$28</f>
        <v>2.7</v>
      </c>
      <c r="J73" s="2">
        <v>1.1999999999999999E-3</v>
      </c>
    </row>
    <row r="74" spans="1:12" ht="30" customHeight="1" x14ac:dyDescent="0.25">
      <c r="A74" s="7" t="s">
        <v>4</v>
      </c>
      <c r="B74" s="61" t="s">
        <v>138</v>
      </c>
      <c r="C74" s="62"/>
      <c r="D74" s="62"/>
      <c r="E74" s="62"/>
      <c r="F74" s="62"/>
      <c r="G74" s="62"/>
      <c r="H74" s="63"/>
      <c r="I74" s="15">
        <f t="shared" si="1"/>
        <v>112.5</v>
      </c>
      <c r="J74" s="29">
        <v>0.05</v>
      </c>
    </row>
    <row r="75" spans="1:12" x14ac:dyDescent="0.25">
      <c r="A75" s="7" t="s">
        <v>5</v>
      </c>
      <c r="B75" s="39" t="s">
        <v>51</v>
      </c>
      <c r="C75" s="39"/>
      <c r="D75" s="39"/>
      <c r="E75" s="39"/>
      <c r="F75" s="39"/>
      <c r="G75" s="39"/>
      <c r="H75" s="39"/>
      <c r="I75" s="15">
        <f t="shared" si="1"/>
        <v>6.53</v>
      </c>
      <c r="J75" s="2">
        <f>((7/30)/12*0.15)*100%</f>
        <v>2.8999999999999998E-3</v>
      </c>
    </row>
    <row r="76" spans="1:12" x14ac:dyDescent="0.25">
      <c r="A76" s="7" t="s">
        <v>19</v>
      </c>
      <c r="B76" s="39" t="s">
        <v>52</v>
      </c>
      <c r="C76" s="39"/>
      <c r="D76" s="39"/>
      <c r="E76" s="39"/>
      <c r="F76" s="39"/>
      <c r="G76" s="39"/>
      <c r="H76" s="39"/>
      <c r="I76" s="15">
        <f>F56*I75</f>
        <v>2.4</v>
      </c>
      <c r="J76" s="2">
        <f>F56*J75</f>
        <v>1.1000000000000001E-3</v>
      </c>
    </row>
    <row r="77" spans="1:12" x14ac:dyDescent="0.25">
      <c r="A77" s="7"/>
      <c r="B77" s="39" t="s">
        <v>46</v>
      </c>
      <c r="C77" s="39"/>
      <c r="D77" s="39"/>
      <c r="E77" s="39"/>
      <c r="F77" s="39"/>
      <c r="G77" s="39"/>
      <c r="H77" s="39"/>
      <c r="I77" s="15">
        <f>SUM(I72:I76)</f>
        <v>157.88</v>
      </c>
      <c r="J77" s="2">
        <f>SUM(J72:J76)</f>
        <v>7.0199999999999999E-2</v>
      </c>
    </row>
    <row r="78" spans="1:12" x14ac:dyDescent="0.25">
      <c r="A78" s="38"/>
      <c r="B78" s="38"/>
      <c r="C78" s="38"/>
      <c r="D78" s="38"/>
      <c r="E78" s="38"/>
      <c r="F78" s="38"/>
      <c r="G78" s="38"/>
      <c r="H78" s="38"/>
      <c r="I78" s="38"/>
      <c r="J78" s="2"/>
    </row>
    <row r="79" spans="1:12" x14ac:dyDescent="0.25">
      <c r="A79" s="47" t="s">
        <v>129</v>
      </c>
      <c r="B79" s="47"/>
      <c r="C79" s="47"/>
      <c r="D79" s="47"/>
      <c r="E79" s="47"/>
      <c r="F79" s="47"/>
      <c r="G79" s="47"/>
      <c r="H79" s="47"/>
      <c r="I79" s="47"/>
      <c r="J79" s="2"/>
    </row>
    <row r="80" spans="1:12" x14ac:dyDescent="0.25">
      <c r="A80" s="47" t="s">
        <v>133</v>
      </c>
      <c r="B80" s="47"/>
      <c r="C80" s="47"/>
      <c r="D80" s="47"/>
      <c r="E80" s="47"/>
      <c r="F80" s="47"/>
      <c r="G80" s="47"/>
      <c r="H80" s="47"/>
      <c r="I80" s="35" t="s">
        <v>42</v>
      </c>
      <c r="J80" s="2"/>
    </row>
    <row r="81" spans="1:12" ht="15.75" x14ac:dyDescent="0.25">
      <c r="A81" s="17" t="s">
        <v>0</v>
      </c>
      <c r="B81" s="64" t="s">
        <v>135</v>
      </c>
      <c r="C81" s="64"/>
      <c r="D81" s="64"/>
      <c r="E81" s="64"/>
      <c r="F81" s="64"/>
      <c r="G81" s="64"/>
      <c r="H81" s="64"/>
      <c r="I81" s="16">
        <f>J81*F$28</f>
        <v>272.25</v>
      </c>
      <c r="J81" s="2">
        <v>0.121</v>
      </c>
    </row>
    <row r="82" spans="1:12" ht="15.75" x14ac:dyDescent="0.25">
      <c r="A82" s="17" t="s">
        <v>2</v>
      </c>
      <c r="B82" s="64" t="s">
        <v>53</v>
      </c>
      <c r="C82" s="64"/>
      <c r="D82" s="64"/>
      <c r="E82" s="64"/>
      <c r="F82" s="64"/>
      <c r="G82" s="64"/>
      <c r="H82" s="64"/>
      <c r="I82" s="16">
        <f t="shared" ref="I82:I86" si="2">J82*F$28</f>
        <v>43.65</v>
      </c>
      <c r="J82" s="2">
        <f>((7/30)/12*100%)</f>
        <v>1.9400000000000001E-2</v>
      </c>
    </row>
    <row r="83" spans="1:12" ht="15.75" x14ac:dyDescent="0.25">
      <c r="A83" s="17" t="s">
        <v>4</v>
      </c>
      <c r="B83" s="64" t="s">
        <v>54</v>
      </c>
      <c r="C83" s="64"/>
      <c r="D83" s="64"/>
      <c r="E83" s="64"/>
      <c r="F83" s="64"/>
      <c r="G83" s="64"/>
      <c r="H83" s="64"/>
      <c r="I83" s="16">
        <f t="shared" si="2"/>
        <v>2.25</v>
      </c>
      <c r="J83" s="2">
        <v>1E-3</v>
      </c>
    </row>
    <row r="84" spans="1:12" ht="15.75" x14ac:dyDescent="0.25">
      <c r="A84" s="17" t="s">
        <v>5</v>
      </c>
      <c r="B84" s="64" t="s">
        <v>55</v>
      </c>
      <c r="C84" s="64"/>
      <c r="D84" s="64"/>
      <c r="E84" s="64"/>
      <c r="F84" s="64"/>
      <c r="G84" s="64"/>
      <c r="H84" s="64"/>
      <c r="I84" s="16">
        <f t="shared" si="2"/>
        <v>43.65</v>
      </c>
      <c r="J84" s="2">
        <v>1.9400000000000001E-2</v>
      </c>
    </row>
    <row r="85" spans="1:12" ht="15.75" x14ac:dyDescent="0.25">
      <c r="A85" s="17" t="s">
        <v>19</v>
      </c>
      <c r="B85" s="64" t="s">
        <v>56</v>
      </c>
      <c r="C85" s="64"/>
      <c r="D85" s="64"/>
      <c r="E85" s="64"/>
      <c r="F85" s="64"/>
      <c r="G85" s="64"/>
      <c r="H85" s="64"/>
      <c r="I85" s="16">
        <f t="shared" si="2"/>
        <v>18.68</v>
      </c>
      <c r="J85" s="2">
        <v>8.3000000000000001E-3</v>
      </c>
    </row>
    <row r="86" spans="1:12" ht="15.75" x14ac:dyDescent="0.25">
      <c r="A86" s="17" t="s">
        <v>21</v>
      </c>
      <c r="B86" s="64" t="s">
        <v>26</v>
      </c>
      <c r="C86" s="64"/>
      <c r="D86" s="64"/>
      <c r="E86" s="64"/>
      <c r="F86" s="64"/>
      <c r="G86" s="64"/>
      <c r="H86" s="64"/>
      <c r="I86" s="16">
        <f t="shared" si="2"/>
        <v>0</v>
      </c>
      <c r="J86" s="2">
        <v>0</v>
      </c>
    </row>
    <row r="87" spans="1:12" ht="15.75" x14ac:dyDescent="0.25">
      <c r="A87" s="17"/>
      <c r="B87" s="65" t="s">
        <v>45</v>
      </c>
      <c r="C87" s="65"/>
      <c r="D87" s="65"/>
      <c r="E87" s="65"/>
      <c r="F87" s="65"/>
      <c r="G87" s="65"/>
      <c r="H87" s="65"/>
      <c r="I87" s="16">
        <f>SUM(I81:I86)</f>
        <v>380.48</v>
      </c>
      <c r="J87" s="2">
        <f>SUM(J81:J86)</f>
        <v>0.1691</v>
      </c>
    </row>
    <row r="88" spans="1:12" ht="15.75" x14ac:dyDescent="0.25">
      <c r="A88" s="17" t="s">
        <v>23</v>
      </c>
      <c r="B88" s="66" t="s">
        <v>57</v>
      </c>
      <c r="C88" s="66"/>
      <c r="D88" s="66"/>
      <c r="E88" s="66"/>
      <c r="F88" s="66"/>
      <c r="G88" s="66"/>
      <c r="H88" s="66"/>
      <c r="I88" s="16">
        <f>F56*I87</f>
        <v>140.02000000000001</v>
      </c>
      <c r="J88" s="2">
        <f>F56*J87</f>
        <v>6.2199999999999998E-2</v>
      </c>
      <c r="L88" s="3"/>
    </row>
    <row r="89" spans="1:12" ht="15.75" x14ac:dyDescent="0.25">
      <c r="A89" s="17"/>
      <c r="B89" s="65" t="s">
        <v>46</v>
      </c>
      <c r="C89" s="65"/>
      <c r="D89" s="65"/>
      <c r="E89" s="65"/>
      <c r="F89" s="65"/>
      <c r="G89" s="65"/>
      <c r="H89" s="65"/>
      <c r="I89" s="16">
        <f>SUM(I87:I88)</f>
        <v>520.5</v>
      </c>
      <c r="J89" s="3">
        <f>SUM(J87:J88)</f>
        <v>0.23130000000000001</v>
      </c>
      <c r="L89" s="3"/>
    </row>
    <row r="90" spans="1:12" ht="15.75" x14ac:dyDescent="0.25">
      <c r="A90" s="67"/>
      <c r="B90" s="67"/>
      <c r="C90" s="67"/>
      <c r="D90" s="67"/>
      <c r="E90" s="67"/>
      <c r="F90" s="67"/>
      <c r="G90" s="67"/>
      <c r="H90" s="67"/>
      <c r="I90" s="67"/>
    </row>
    <row r="91" spans="1:12" ht="15.75" x14ac:dyDescent="0.25">
      <c r="A91" s="68" t="s">
        <v>58</v>
      </c>
      <c r="B91" s="68"/>
      <c r="C91" s="68"/>
      <c r="D91" s="68"/>
      <c r="E91" s="68"/>
      <c r="F91" s="68"/>
      <c r="G91" s="68"/>
      <c r="H91" s="68"/>
      <c r="I91" s="68"/>
    </row>
    <row r="92" spans="1:12" ht="15.75" x14ac:dyDescent="0.25">
      <c r="A92" s="68" t="s">
        <v>59</v>
      </c>
      <c r="B92" s="68"/>
      <c r="C92" s="68"/>
      <c r="D92" s="68"/>
      <c r="E92" s="68"/>
      <c r="F92" s="68"/>
      <c r="G92" s="68"/>
      <c r="H92" s="68"/>
      <c r="I92" s="31" t="s">
        <v>42</v>
      </c>
    </row>
    <row r="93" spans="1:12" ht="15.75" x14ac:dyDescent="0.25">
      <c r="A93" s="17" t="s">
        <v>60</v>
      </c>
      <c r="B93" s="64" t="s">
        <v>119</v>
      </c>
      <c r="C93" s="64"/>
      <c r="D93" s="64"/>
      <c r="E93" s="64"/>
      <c r="F93" s="64"/>
      <c r="G93" s="64"/>
      <c r="H93" s="64"/>
      <c r="I93" s="18">
        <f>H56</f>
        <v>828</v>
      </c>
      <c r="J93" s="2">
        <f>F56</f>
        <v>0.36799999999999999</v>
      </c>
    </row>
    <row r="94" spans="1:12" ht="15" customHeight="1" x14ac:dyDescent="0.25">
      <c r="A94" s="17" t="s">
        <v>61</v>
      </c>
      <c r="B94" s="64" t="s">
        <v>66</v>
      </c>
      <c r="C94" s="64"/>
      <c r="D94" s="64"/>
      <c r="E94" s="64"/>
      <c r="F94" s="64"/>
      <c r="G94" s="64"/>
      <c r="H94" s="64"/>
      <c r="I94" s="18">
        <f>I62</f>
        <v>256.39999999999998</v>
      </c>
      <c r="J94" s="2">
        <f>J62</f>
        <v>0.114</v>
      </c>
    </row>
    <row r="95" spans="1:12" ht="15.75" x14ac:dyDescent="0.25">
      <c r="A95" s="17" t="s">
        <v>62</v>
      </c>
      <c r="B95" s="64" t="s">
        <v>47</v>
      </c>
      <c r="C95" s="64" t="s">
        <v>47</v>
      </c>
      <c r="D95" s="64" t="s">
        <v>47</v>
      </c>
      <c r="E95" s="64" t="s">
        <v>47</v>
      </c>
      <c r="F95" s="64" t="s">
        <v>47</v>
      </c>
      <c r="G95" s="64" t="s">
        <v>47</v>
      </c>
      <c r="H95" s="64" t="s">
        <v>47</v>
      </c>
      <c r="I95" s="18">
        <f>I68</f>
        <v>0.62</v>
      </c>
      <c r="J95" s="2">
        <f>J68</f>
        <v>2.9999999999999997E-4</v>
      </c>
    </row>
    <row r="96" spans="1:12" ht="15.75" x14ac:dyDescent="0.25">
      <c r="A96" s="17" t="s">
        <v>63</v>
      </c>
      <c r="B96" s="64" t="s">
        <v>68</v>
      </c>
      <c r="C96" s="64" t="s">
        <v>68</v>
      </c>
      <c r="D96" s="64" t="s">
        <v>68</v>
      </c>
      <c r="E96" s="64" t="s">
        <v>68</v>
      </c>
      <c r="F96" s="64" t="s">
        <v>68</v>
      </c>
      <c r="G96" s="64" t="s">
        <v>68</v>
      </c>
      <c r="H96" s="64" t="s">
        <v>68</v>
      </c>
      <c r="I96" s="18">
        <f>I77</f>
        <v>157.88</v>
      </c>
      <c r="J96" s="2">
        <f>J77</f>
        <v>7.0199999999999999E-2</v>
      </c>
    </row>
    <row r="97" spans="1:10" ht="15.75" x14ac:dyDescent="0.25">
      <c r="A97" s="17" t="s">
        <v>64</v>
      </c>
      <c r="B97" s="64" t="s">
        <v>69</v>
      </c>
      <c r="C97" s="64" t="s">
        <v>69</v>
      </c>
      <c r="D97" s="64" t="s">
        <v>69</v>
      </c>
      <c r="E97" s="64" t="s">
        <v>69</v>
      </c>
      <c r="F97" s="64" t="s">
        <v>69</v>
      </c>
      <c r="G97" s="64" t="s">
        <v>69</v>
      </c>
      <c r="H97" s="64" t="s">
        <v>69</v>
      </c>
      <c r="I97" s="18">
        <f>I89</f>
        <v>520.5</v>
      </c>
      <c r="J97" s="2">
        <f>J89</f>
        <v>0.23130000000000001</v>
      </c>
    </row>
    <row r="98" spans="1:10" ht="15.75" x14ac:dyDescent="0.25">
      <c r="A98" s="17" t="s">
        <v>65</v>
      </c>
      <c r="B98" s="64" t="s">
        <v>26</v>
      </c>
      <c r="C98" s="64" t="s">
        <v>26</v>
      </c>
      <c r="D98" s="64" t="s">
        <v>26</v>
      </c>
      <c r="E98" s="64" t="s">
        <v>26</v>
      </c>
      <c r="F98" s="64" t="s">
        <v>26</v>
      </c>
      <c r="G98" s="64" t="s">
        <v>26</v>
      </c>
      <c r="H98" s="64" t="s">
        <v>26</v>
      </c>
      <c r="I98" s="16">
        <v>0</v>
      </c>
      <c r="J98" s="4">
        <v>0</v>
      </c>
    </row>
    <row r="99" spans="1:10" ht="15.75" x14ac:dyDescent="0.25">
      <c r="A99" s="17"/>
      <c r="B99" s="65" t="s">
        <v>46</v>
      </c>
      <c r="C99" s="65"/>
      <c r="D99" s="65"/>
      <c r="E99" s="65"/>
      <c r="F99" s="65"/>
      <c r="G99" s="65"/>
      <c r="H99" s="65"/>
      <c r="I99" s="16">
        <f>SUM(I93:I98)</f>
        <v>1763.4</v>
      </c>
      <c r="J99" s="5">
        <f>SUM(J93:J98)</f>
        <v>0.78380000000000005</v>
      </c>
    </row>
    <row r="100" spans="1:10" ht="15.75" x14ac:dyDescent="0.25">
      <c r="A100" s="67"/>
      <c r="B100" s="67"/>
      <c r="C100" s="67"/>
      <c r="D100" s="67"/>
      <c r="E100" s="67"/>
      <c r="F100" s="67"/>
      <c r="G100" s="67"/>
      <c r="H100" s="67"/>
      <c r="I100" s="67"/>
    </row>
    <row r="101" spans="1:10" ht="15.75" x14ac:dyDescent="0.25">
      <c r="A101" s="68" t="s">
        <v>70</v>
      </c>
      <c r="B101" s="68"/>
      <c r="C101" s="68"/>
      <c r="D101" s="68"/>
      <c r="E101" s="68"/>
      <c r="F101" s="68"/>
      <c r="G101" s="68"/>
      <c r="H101" s="68"/>
      <c r="I101" s="68"/>
    </row>
    <row r="102" spans="1:10" ht="15.75" x14ac:dyDescent="0.25">
      <c r="A102" s="72" t="s">
        <v>71</v>
      </c>
      <c r="B102" s="72"/>
      <c r="C102" s="72"/>
      <c r="D102" s="72"/>
      <c r="E102" s="72"/>
      <c r="F102" s="72" t="s">
        <v>43</v>
      </c>
      <c r="G102" s="72"/>
      <c r="H102" s="72" t="s">
        <v>42</v>
      </c>
      <c r="I102" s="72"/>
    </row>
    <row r="103" spans="1:10" ht="21.75" customHeight="1" x14ac:dyDescent="0.25">
      <c r="A103" s="17" t="s">
        <v>0</v>
      </c>
      <c r="B103" s="64" t="s">
        <v>72</v>
      </c>
      <c r="C103" s="64"/>
      <c r="D103" s="64"/>
      <c r="E103" s="64"/>
      <c r="F103" s="69">
        <v>0</v>
      </c>
      <c r="G103" s="69"/>
      <c r="H103" s="70">
        <f>F103*I118</f>
        <v>0</v>
      </c>
      <c r="I103" s="70"/>
    </row>
    <row r="104" spans="1:10" ht="15.75" x14ac:dyDescent="0.25">
      <c r="A104" s="17" t="s">
        <v>2</v>
      </c>
      <c r="B104" s="64" t="s">
        <v>73</v>
      </c>
      <c r="C104" s="64"/>
      <c r="D104" s="64"/>
      <c r="E104" s="64"/>
      <c r="F104" s="71"/>
      <c r="G104" s="71"/>
      <c r="H104" s="70">
        <f>H105+H106+H107</f>
        <v>819.09</v>
      </c>
      <c r="I104" s="70"/>
    </row>
    <row r="105" spans="1:10" ht="15.75" x14ac:dyDescent="0.25">
      <c r="A105" s="17"/>
      <c r="B105" s="19" t="s">
        <v>78</v>
      </c>
      <c r="C105" s="73" t="s">
        <v>120</v>
      </c>
      <c r="D105" s="73"/>
      <c r="E105" s="73"/>
      <c r="F105" s="71">
        <v>1.6500000000000001E-2</v>
      </c>
      <c r="G105" s="71"/>
      <c r="H105" s="70">
        <f>F105*I$120</f>
        <v>94.84</v>
      </c>
      <c r="I105" s="70"/>
    </row>
    <row r="106" spans="1:10" ht="15.75" x14ac:dyDescent="0.25">
      <c r="A106" s="17"/>
      <c r="B106" s="19" t="s">
        <v>79</v>
      </c>
      <c r="C106" s="73" t="s">
        <v>121</v>
      </c>
      <c r="D106" s="73" t="s">
        <v>74</v>
      </c>
      <c r="E106" s="73" t="s">
        <v>74</v>
      </c>
      <c r="F106" s="71">
        <v>7.5999999999999998E-2</v>
      </c>
      <c r="G106" s="71"/>
      <c r="H106" s="70">
        <f t="shared" ref="H106:H107" si="3">F106*I$120</f>
        <v>436.85</v>
      </c>
      <c r="I106" s="70"/>
    </row>
    <row r="107" spans="1:10" ht="15.75" x14ac:dyDescent="0.25">
      <c r="A107" s="17"/>
      <c r="B107" s="19" t="s">
        <v>80</v>
      </c>
      <c r="C107" s="73" t="s">
        <v>122</v>
      </c>
      <c r="D107" s="73" t="s">
        <v>75</v>
      </c>
      <c r="E107" s="73" t="s">
        <v>75</v>
      </c>
      <c r="F107" s="71">
        <v>0.05</v>
      </c>
      <c r="G107" s="71"/>
      <c r="H107" s="70">
        <f t="shared" si="3"/>
        <v>287.39999999999998</v>
      </c>
      <c r="I107" s="70"/>
    </row>
    <row r="108" spans="1:10" ht="15.75" x14ac:dyDescent="0.25">
      <c r="A108" s="17"/>
      <c r="B108" s="19" t="s">
        <v>81</v>
      </c>
      <c r="C108" s="73" t="s">
        <v>82</v>
      </c>
      <c r="D108" s="73" t="s">
        <v>76</v>
      </c>
      <c r="E108" s="73" t="s">
        <v>76</v>
      </c>
      <c r="F108" s="71"/>
      <c r="G108" s="71"/>
      <c r="H108" s="70"/>
      <c r="I108" s="70"/>
    </row>
    <row r="109" spans="1:10" ht="15.75" x14ac:dyDescent="0.25">
      <c r="A109" s="17" t="s">
        <v>4</v>
      </c>
      <c r="B109" s="64" t="s">
        <v>77</v>
      </c>
      <c r="C109" s="64"/>
      <c r="D109" s="64"/>
      <c r="E109" s="64"/>
      <c r="F109" s="69">
        <v>0</v>
      </c>
      <c r="G109" s="69"/>
      <c r="H109" s="70">
        <f>F109*(I118+H103)</f>
        <v>0</v>
      </c>
      <c r="I109" s="70"/>
    </row>
    <row r="110" spans="1:10" ht="15.75" x14ac:dyDescent="0.25">
      <c r="A110" s="17"/>
      <c r="B110" s="65" t="s">
        <v>34</v>
      </c>
      <c r="C110" s="65"/>
      <c r="D110" s="65"/>
      <c r="E110" s="65"/>
      <c r="F110" s="71">
        <f>SUM(F103:G109)</f>
        <v>0.14249999999999999</v>
      </c>
      <c r="G110" s="71"/>
      <c r="H110" s="70">
        <f>H103+H104+H109</f>
        <v>819.09</v>
      </c>
      <c r="I110" s="70"/>
    </row>
    <row r="111" spans="1:10" ht="15.75" x14ac:dyDescent="0.25">
      <c r="A111" s="67"/>
      <c r="B111" s="67"/>
      <c r="C111" s="67"/>
      <c r="D111" s="67"/>
      <c r="E111" s="67"/>
      <c r="F111" s="67"/>
      <c r="G111" s="67"/>
      <c r="H111" s="67"/>
      <c r="I111" s="67"/>
    </row>
    <row r="112" spans="1:10" ht="15.75" x14ac:dyDescent="0.25">
      <c r="A112" s="68" t="s">
        <v>83</v>
      </c>
      <c r="B112" s="68"/>
      <c r="C112" s="68"/>
      <c r="D112" s="68"/>
      <c r="E112" s="68"/>
      <c r="F112" s="68"/>
      <c r="G112" s="68"/>
      <c r="H112" s="68"/>
      <c r="I112" s="68"/>
    </row>
    <row r="113" spans="1:9" ht="15.75" x14ac:dyDescent="0.25">
      <c r="A113" s="68" t="s">
        <v>116</v>
      </c>
      <c r="B113" s="68"/>
      <c r="C113" s="68"/>
      <c r="D113" s="68"/>
      <c r="E113" s="68"/>
      <c r="F113" s="68"/>
      <c r="G113" s="68"/>
      <c r="H113" s="68"/>
      <c r="I113" s="31" t="s">
        <v>42</v>
      </c>
    </row>
    <row r="114" spans="1:9" ht="15.75" x14ac:dyDescent="0.25">
      <c r="A114" s="17" t="s">
        <v>0</v>
      </c>
      <c r="B114" s="64" t="s">
        <v>85</v>
      </c>
      <c r="C114" s="64"/>
      <c r="D114" s="64"/>
      <c r="E114" s="64"/>
      <c r="F114" s="64"/>
      <c r="G114" s="64"/>
      <c r="H114" s="64"/>
      <c r="I114" s="18">
        <f>F28</f>
        <v>2250</v>
      </c>
    </row>
    <row r="115" spans="1:9" ht="15.75" x14ac:dyDescent="0.25">
      <c r="A115" s="17" t="s">
        <v>2</v>
      </c>
      <c r="B115" s="64" t="s">
        <v>86</v>
      </c>
      <c r="C115" s="64" t="s">
        <v>67</v>
      </c>
      <c r="D115" s="64" t="s">
        <v>67</v>
      </c>
      <c r="E115" s="64" t="s">
        <v>67</v>
      </c>
      <c r="F115" s="64" t="s">
        <v>67</v>
      </c>
      <c r="G115" s="64" t="s">
        <v>67</v>
      </c>
      <c r="H115" s="64" t="s">
        <v>67</v>
      </c>
      <c r="I115" s="18">
        <f>G37</f>
        <v>915.5</v>
      </c>
    </row>
    <row r="116" spans="1:9" ht="15.75" x14ac:dyDescent="0.25">
      <c r="A116" s="17" t="s">
        <v>4</v>
      </c>
      <c r="B116" s="64" t="s">
        <v>87</v>
      </c>
      <c r="C116" s="64" t="s">
        <v>47</v>
      </c>
      <c r="D116" s="64" t="s">
        <v>47</v>
      </c>
      <c r="E116" s="64" t="s">
        <v>47</v>
      </c>
      <c r="F116" s="64" t="s">
        <v>47</v>
      </c>
      <c r="G116" s="64" t="s">
        <v>47</v>
      </c>
      <c r="H116" s="64" t="s">
        <v>47</v>
      </c>
      <c r="I116" s="18">
        <f>E44</f>
        <v>0</v>
      </c>
    </row>
    <row r="117" spans="1:9" ht="15.75" x14ac:dyDescent="0.25">
      <c r="A117" s="17" t="s">
        <v>5</v>
      </c>
      <c r="B117" s="64" t="s">
        <v>88</v>
      </c>
      <c r="C117" s="64" t="s">
        <v>68</v>
      </c>
      <c r="D117" s="64" t="s">
        <v>68</v>
      </c>
      <c r="E117" s="64" t="s">
        <v>68</v>
      </c>
      <c r="F117" s="64" t="s">
        <v>68</v>
      </c>
      <c r="G117" s="64" t="s">
        <v>68</v>
      </c>
      <c r="H117" s="64" t="s">
        <v>68</v>
      </c>
      <c r="I117" s="18">
        <f>I99</f>
        <v>1763.4</v>
      </c>
    </row>
    <row r="118" spans="1:9" ht="15.75" x14ac:dyDescent="0.25">
      <c r="A118" s="17"/>
      <c r="B118" s="64" t="s">
        <v>84</v>
      </c>
      <c r="C118" s="64" t="s">
        <v>69</v>
      </c>
      <c r="D118" s="64" t="s">
        <v>69</v>
      </c>
      <c r="E118" s="64" t="s">
        <v>69</v>
      </c>
      <c r="F118" s="64" t="s">
        <v>69</v>
      </c>
      <c r="G118" s="64" t="s">
        <v>69</v>
      </c>
      <c r="H118" s="64" t="s">
        <v>69</v>
      </c>
      <c r="I118" s="18">
        <f>SUM(I114:I117)</f>
        <v>4928.8999999999996</v>
      </c>
    </row>
    <row r="119" spans="1:9" ht="15.75" x14ac:dyDescent="0.25">
      <c r="A119" s="17" t="s">
        <v>19</v>
      </c>
      <c r="B119" s="64" t="s">
        <v>89</v>
      </c>
      <c r="C119" s="64" t="s">
        <v>26</v>
      </c>
      <c r="D119" s="64" t="s">
        <v>26</v>
      </c>
      <c r="E119" s="64" t="s">
        <v>26</v>
      </c>
      <c r="F119" s="64" t="s">
        <v>26</v>
      </c>
      <c r="G119" s="64" t="s">
        <v>26</v>
      </c>
      <c r="H119" s="64" t="s">
        <v>26</v>
      </c>
      <c r="I119" s="17"/>
    </row>
    <row r="120" spans="1:9" ht="15.75" x14ac:dyDescent="0.25">
      <c r="A120" s="17"/>
      <c r="B120" s="65" t="s">
        <v>46</v>
      </c>
      <c r="C120" s="65"/>
      <c r="D120" s="65"/>
      <c r="E120" s="65"/>
      <c r="F120" s="65"/>
      <c r="G120" s="65"/>
      <c r="H120" s="65"/>
      <c r="I120" s="18">
        <f>(I118+H103+H109)/(1-F99-F105-F106-F107)</f>
        <v>5747.99</v>
      </c>
    </row>
    <row r="121" spans="1:9" ht="15.75" x14ac:dyDescent="0.25">
      <c r="A121" s="67"/>
      <c r="B121" s="67"/>
      <c r="C121" s="67"/>
      <c r="D121" s="67"/>
      <c r="E121" s="67"/>
      <c r="F121" s="67"/>
      <c r="G121" s="67"/>
      <c r="H121" s="67"/>
      <c r="I121" s="67"/>
    </row>
    <row r="122" spans="1:9" ht="15.75" x14ac:dyDescent="0.25">
      <c r="A122" s="68" t="s">
        <v>90</v>
      </c>
      <c r="B122" s="68"/>
      <c r="C122" s="68"/>
      <c r="D122" s="68"/>
      <c r="E122" s="68"/>
      <c r="F122" s="68"/>
      <c r="G122" s="68"/>
      <c r="H122" s="68"/>
      <c r="I122" s="68"/>
    </row>
    <row r="123" spans="1:9" ht="15" customHeight="1" x14ac:dyDescent="0.25">
      <c r="A123" s="76" t="s">
        <v>91</v>
      </c>
      <c r="B123" s="76"/>
      <c r="C123" s="76" t="s">
        <v>93</v>
      </c>
      <c r="D123" s="76"/>
      <c r="E123" s="76" t="s">
        <v>95</v>
      </c>
      <c r="F123" s="76" t="s">
        <v>97</v>
      </c>
      <c r="G123" s="76"/>
      <c r="H123" s="76" t="s">
        <v>109</v>
      </c>
      <c r="I123" s="76" t="s">
        <v>100</v>
      </c>
    </row>
    <row r="124" spans="1:9" ht="31.5" customHeight="1" x14ac:dyDescent="0.25">
      <c r="A124" s="76"/>
      <c r="B124" s="76"/>
      <c r="C124" s="76"/>
      <c r="D124" s="76"/>
      <c r="E124" s="76"/>
      <c r="F124" s="76"/>
      <c r="G124" s="76"/>
      <c r="H124" s="76"/>
      <c r="I124" s="76"/>
    </row>
    <row r="125" spans="1:9" ht="15" customHeight="1" x14ac:dyDescent="0.25">
      <c r="A125" s="76" t="s">
        <v>92</v>
      </c>
      <c r="B125" s="76"/>
      <c r="C125" s="76" t="s">
        <v>94</v>
      </c>
      <c r="D125" s="76"/>
      <c r="E125" s="32" t="s">
        <v>96</v>
      </c>
      <c r="F125" s="76" t="s">
        <v>98</v>
      </c>
      <c r="G125" s="76"/>
      <c r="H125" s="32" t="s">
        <v>99</v>
      </c>
      <c r="I125" s="32" t="s">
        <v>101</v>
      </c>
    </row>
    <row r="126" spans="1:9" ht="47.25" x14ac:dyDescent="0.25">
      <c r="A126" s="32" t="s">
        <v>102</v>
      </c>
      <c r="B126" s="32" t="s">
        <v>103</v>
      </c>
      <c r="C126" s="32" t="s">
        <v>104</v>
      </c>
      <c r="D126" s="20">
        <f>I120</f>
        <v>5747.99</v>
      </c>
      <c r="E126" s="21">
        <v>1</v>
      </c>
      <c r="F126" s="32" t="s">
        <v>104</v>
      </c>
      <c r="G126" s="20"/>
      <c r="H126" s="32">
        <f>G11</f>
        <v>3</v>
      </c>
      <c r="I126" s="22">
        <f>G126*H126</f>
        <v>0</v>
      </c>
    </row>
    <row r="127" spans="1:9" ht="47.25" x14ac:dyDescent="0.25">
      <c r="A127" s="32" t="s">
        <v>105</v>
      </c>
      <c r="B127" s="32" t="s">
        <v>106</v>
      </c>
      <c r="C127" s="32" t="s">
        <v>104</v>
      </c>
      <c r="D127" s="33"/>
      <c r="E127" s="32"/>
      <c r="F127" s="32" t="s">
        <v>104</v>
      </c>
      <c r="G127" s="33"/>
      <c r="H127" s="32"/>
      <c r="I127" s="32" t="s">
        <v>104</v>
      </c>
    </row>
    <row r="128" spans="1:9" ht="47.25" x14ac:dyDescent="0.25">
      <c r="A128" s="32" t="s">
        <v>107</v>
      </c>
      <c r="B128" s="32" t="s">
        <v>108</v>
      </c>
      <c r="C128" s="32" t="s">
        <v>104</v>
      </c>
      <c r="D128" s="33"/>
      <c r="E128" s="32"/>
      <c r="F128" s="32" t="s">
        <v>104</v>
      </c>
      <c r="G128" s="33"/>
      <c r="H128" s="32"/>
      <c r="I128" s="32"/>
    </row>
    <row r="129" spans="1:9" ht="15.75" x14ac:dyDescent="0.25">
      <c r="A129" s="67"/>
      <c r="B129" s="67"/>
      <c r="C129" s="67"/>
      <c r="D129" s="67"/>
      <c r="E129" s="67"/>
      <c r="F129" s="67"/>
      <c r="G129" s="67"/>
      <c r="H129" s="67"/>
      <c r="I129" s="67"/>
    </row>
    <row r="130" spans="1:9" ht="15.75" x14ac:dyDescent="0.25">
      <c r="A130" s="68" t="s">
        <v>110</v>
      </c>
      <c r="B130" s="68"/>
      <c r="C130" s="68"/>
      <c r="D130" s="68"/>
      <c r="E130" s="68"/>
      <c r="F130" s="68"/>
      <c r="G130" s="68"/>
      <c r="H130" s="68"/>
      <c r="I130" s="68"/>
    </row>
    <row r="131" spans="1:9" ht="15.75" customHeight="1" x14ac:dyDescent="0.25">
      <c r="A131" s="72" t="s">
        <v>111</v>
      </c>
      <c r="B131" s="72"/>
      <c r="C131" s="72"/>
      <c r="D131" s="72"/>
      <c r="E131" s="72"/>
      <c r="F131" s="72"/>
      <c r="G131" s="72"/>
      <c r="H131" s="72"/>
      <c r="I131" s="72"/>
    </row>
    <row r="132" spans="1:9" ht="15.75" x14ac:dyDescent="0.25">
      <c r="A132" s="72" t="s">
        <v>112</v>
      </c>
      <c r="B132" s="72"/>
      <c r="C132" s="72"/>
      <c r="D132" s="72"/>
      <c r="E132" s="72"/>
      <c r="F132" s="72"/>
      <c r="G132" s="72"/>
      <c r="H132" s="72"/>
      <c r="I132" s="33" t="s">
        <v>42</v>
      </c>
    </row>
    <row r="133" spans="1:9" ht="15.75" x14ac:dyDescent="0.25">
      <c r="A133" s="17" t="s">
        <v>0</v>
      </c>
      <c r="B133" s="64" t="s">
        <v>113</v>
      </c>
      <c r="C133" s="64"/>
      <c r="D133" s="64"/>
      <c r="E133" s="64"/>
      <c r="F133" s="64"/>
      <c r="G133" s="64"/>
      <c r="H133" s="64"/>
      <c r="I133" s="18"/>
    </row>
    <row r="134" spans="1:9" ht="15.75" x14ac:dyDescent="0.25">
      <c r="A134" s="17" t="s">
        <v>2</v>
      </c>
      <c r="B134" s="64" t="s">
        <v>114</v>
      </c>
      <c r="C134" s="64" t="s">
        <v>67</v>
      </c>
      <c r="D134" s="64" t="s">
        <v>67</v>
      </c>
      <c r="E134" s="64" t="s">
        <v>67</v>
      </c>
      <c r="F134" s="64" t="s">
        <v>67</v>
      </c>
      <c r="G134" s="64" t="s">
        <v>67</v>
      </c>
      <c r="H134" s="64" t="s">
        <v>67</v>
      </c>
      <c r="I134" s="18"/>
    </row>
    <row r="135" spans="1:9" ht="15.75" x14ac:dyDescent="0.25">
      <c r="A135" s="17" t="s">
        <v>4</v>
      </c>
      <c r="B135" s="64" t="s">
        <v>115</v>
      </c>
      <c r="C135" s="64" t="s">
        <v>47</v>
      </c>
      <c r="D135" s="64" t="s">
        <v>47</v>
      </c>
      <c r="E135" s="64" t="s">
        <v>47</v>
      </c>
      <c r="F135" s="64" t="s">
        <v>47</v>
      </c>
      <c r="G135" s="64" t="s">
        <v>47</v>
      </c>
      <c r="H135" s="64" t="s">
        <v>47</v>
      </c>
      <c r="I135" s="18">
        <f>I134*12</f>
        <v>0</v>
      </c>
    </row>
  </sheetData>
  <mergeCells count="200">
    <mergeCell ref="A132:H132"/>
    <mergeCell ref="B133:H133"/>
    <mergeCell ref="B134:H134"/>
    <mergeCell ref="B135:H135"/>
    <mergeCell ref="A125:B125"/>
    <mergeCell ref="C125:D125"/>
    <mergeCell ref="F125:G125"/>
    <mergeCell ref="A129:I129"/>
    <mergeCell ref="A130:I130"/>
    <mergeCell ref="A131:I131"/>
    <mergeCell ref="A123:B124"/>
    <mergeCell ref="C123:D124"/>
    <mergeCell ref="E123:E124"/>
    <mergeCell ref="F123:G124"/>
    <mergeCell ref="H123:H124"/>
    <mergeCell ref="I123:I124"/>
    <mergeCell ref="B117:H117"/>
    <mergeCell ref="B118:H118"/>
    <mergeCell ref="B119:H119"/>
    <mergeCell ref="B120:H120"/>
    <mergeCell ref="A121:I121"/>
    <mergeCell ref="A122:I122"/>
    <mergeCell ref="A111:I111"/>
    <mergeCell ref="A112:I112"/>
    <mergeCell ref="A113:H113"/>
    <mergeCell ref="B114:H114"/>
    <mergeCell ref="B115:H115"/>
    <mergeCell ref="B116:H116"/>
    <mergeCell ref="B109:E109"/>
    <mergeCell ref="F109:G109"/>
    <mergeCell ref="H109:I109"/>
    <mergeCell ref="B110:E110"/>
    <mergeCell ref="F110:G110"/>
    <mergeCell ref="H110:I110"/>
    <mergeCell ref="C107:E107"/>
    <mergeCell ref="F107:G107"/>
    <mergeCell ref="H107:I107"/>
    <mergeCell ref="C108:E108"/>
    <mergeCell ref="F108:G108"/>
    <mergeCell ref="H108:I108"/>
    <mergeCell ref="C105:E105"/>
    <mergeCell ref="F105:G105"/>
    <mergeCell ref="H105:I105"/>
    <mergeCell ref="C106:E106"/>
    <mergeCell ref="F106:G106"/>
    <mergeCell ref="H106:I106"/>
    <mergeCell ref="B103:E103"/>
    <mergeCell ref="F103:G103"/>
    <mergeCell ref="H103:I103"/>
    <mergeCell ref="B104:E104"/>
    <mergeCell ref="F104:G104"/>
    <mergeCell ref="H104:I104"/>
    <mergeCell ref="B99:H99"/>
    <mergeCell ref="A100:I100"/>
    <mergeCell ref="A101:I101"/>
    <mergeCell ref="A102:E102"/>
    <mergeCell ref="F102:G102"/>
    <mergeCell ref="H102:I102"/>
    <mergeCell ref="B93:H93"/>
    <mergeCell ref="B94:H94"/>
    <mergeCell ref="B95:H95"/>
    <mergeCell ref="B96:H96"/>
    <mergeCell ref="B97:H97"/>
    <mergeCell ref="B98:H98"/>
    <mergeCell ref="B87:H87"/>
    <mergeCell ref="B88:H88"/>
    <mergeCell ref="B89:H89"/>
    <mergeCell ref="A90:I90"/>
    <mergeCell ref="A91:I91"/>
    <mergeCell ref="A92:H92"/>
    <mergeCell ref="B81:H81"/>
    <mergeCell ref="B82:H82"/>
    <mergeCell ref="B83:H83"/>
    <mergeCell ref="B84:H84"/>
    <mergeCell ref="B85:H85"/>
    <mergeCell ref="B86:H86"/>
    <mergeCell ref="B75:H75"/>
    <mergeCell ref="B76:H76"/>
    <mergeCell ref="B77:H77"/>
    <mergeCell ref="A78:I78"/>
    <mergeCell ref="A79:I79"/>
    <mergeCell ref="A80:H80"/>
    <mergeCell ref="A69:I69"/>
    <mergeCell ref="A70:I70"/>
    <mergeCell ref="A71:H71"/>
    <mergeCell ref="B72:H72"/>
    <mergeCell ref="B73:H73"/>
    <mergeCell ref="B74:H74"/>
    <mergeCell ref="A63:I63"/>
    <mergeCell ref="A64:I64"/>
    <mergeCell ref="A65:H65"/>
    <mergeCell ref="B66:H66"/>
    <mergeCell ref="B67:H67"/>
    <mergeCell ref="B68:H68"/>
    <mergeCell ref="A57:I57"/>
    <mergeCell ref="A58:I58"/>
    <mergeCell ref="A59:H59"/>
    <mergeCell ref="B60:H60"/>
    <mergeCell ref="B61:H61"/>
    <mergeCell ref="B62:H62"/>
    <mergeCell ref="B55:E55"/>
    <mergeCell ref="F55:G55"/>
    <mergeCell ref="H55:I55"/>
    <mergeCell ref="B56:E56"/>
    <mergeCell ref="F56:G56"/>
    <mergeCell ref="H56:I56"/>
    <mergeCell ref="B53:E53"/>
    <mergeCell ref="F53:G53"/>
    <mergeCell ref="H53:I53"/>
    <mergeCell ref="B54:E54"/>
    <mergeCell ref="F54:G54"/>
    <mergeCell ref="H54:I54"/>
    <mergeCell ref="B51:E51"/>
    <mergeCell ref="F51:G51"/>
    <mergeCell ref="H51:I51"/>
    <mergeCell ref="B52:E52"/>
    <mergeCell ref="F52:G52"/>
    <mergeCell ref="H52:I52"/>
    <mergeCell ref="B49:E49"/>
    <mergeCell ref="F49:G49"/>
    <mergeCell ref="H49:I49"/>
    <mergeCell ref="B50:E50"/>
    <mergeCell ref="F50:G50"/>
    <mergeCell ref="H50:I50"/>
    <mergeCell ref="A45:I45"/>
    <mergeCell ref="A46:I46"/>
    <mergeCell ref="A47:E47"/>
    <mergeCell ref="F47:G47"/>
    <mergeCell ref="H47:I47"/>
    <mergeCell ref="B48:E48"/>
    <mergeCell ref="F48:G48"/>
    <mergeCell ref="H48:I48"/>
    <mergeCell ref="B42:D42"/>
    <mergeCell ref="E42:G42"/>
    <mergeCell ref="B43:D43"/>
    <mergeCell ref="E43:G43"/>
    <mergeCell ref="B44:D44"/>
    <mergeCell ref="E44:G44"/>
    <mergeCell ref="A38:I38"/>
    <mergeCell ref="A39:G39"/>
    <mergeCell ref="B40:D40"/>
    <mergeCell ref="E40:G40"/>
    <mergeCell ref="B41:D41"/>
    <mergeCell ref="E41:G41"/>
    <mergeCell ref="B35:F35"/>
    <mergeCell ref="G35:I35"/>
    <mergeCell ref="B36:F36"/>
    <mergeCell ref="G36:I36"/>
    <mergeCell ref="B37:F37"/>
    <mergeCell ref="G37:I37"/>
    <mergeCell ref="B32:F32"/>
    <mergeCell ref="G32:I32"/>
    <mergeCell ref="B33:F33"/>
    <mergeCell ref="G33:I33"/>
    <mergeCell ref="B34:F34"/>
    <mergeCell ref="G34:I34"/>
    <mergeCell ref="B28:E28"/>
    <mergeCell ref="F28:H28"/>
    <mergeCell ref="A29:I29"/>
    <mergeCell ref="A30:I30"/>
    <mergeCell ref="B31:F31"/>
    <mergeCell ref="G31:I31"/>
    <mergeCell ref="B25:E25"/>
    <mergeCell ref="F25:H25"/>
    <mergeCell ref="B26:E26"/>
    <mergeCell ref="F26:H26"/>
    <mergeCell ref="B27:E27"/>
    <mergeCell ref="F27:H27"/>
    <mergeCell ref="B22:E22"/>
    <mergeCell ref="F22:H22"/>
    <mergeCell ref="B23:E23"/>
    <mergeCell ref="F23:H23"/>
    <mergeCell ref="B24:E24"/>
    <mergeCell ref="F24:H24"/>
    <mergeCell ref="A18:I18"/>
    <mergeCell ref="A19:H19"/>
    <mergeCell ref="B20:E20"/>
    <mergeCell ref="F20:H20"/>
    <mergeCell ref="B21:E21"/>
    <mergeCell ref="F21:H21"/>
    <mergeCell ref="B15:H15"/>
    <mergeCell ref="B16:H16"/>
    <mergeCell ref="B17:H17"/>
    <mergeCell ref="B8:H8"/>
    <mergeCell ref="A9:I9"/>
    <mergeCell ref="A10:C10"/>
    <mergeCell ref="D10:F10"/>
    <mergeCell ref="G10:I10"/>
    <mergeCell ref="A11:C11"/>
    <mergeCell ref="D11:F11"/>
    <mergeCell ref="G11:I11"/>
    <mergeCell ref="A1:I1"/>
    <mergeCell ref="A2:I3"/>
    <mergeCell ref="A4:I4"/>
    <mergeCell ref="B5:H5"/>
    <mergeCell ref="B6:H6"/>
    <mergeCell ref="B7:H7"/>
    <mergeCell ref="A12:I12"/>
    <mergeCell ref="A13:I13"/>
    <mergeCell ref="B14:H14"/>
  </mergeCells>
  <pageMargins left="0.19685039370078741" right="0.19685039370078741" top="0.59055118110236227" bottom="0.59055118110236227" header="0.31496062992125984" footer="0.31496062992125984"/>
  <pageSetup paperSize="9" scale="5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Motorista Carro Leve</vt:lpstr>
      <vt:lpstr>Motorista Carro Pesado</vt:lpstr>
      <vt:lpstr>'Motorista Carro Leve'!Area_de_impressao</vt:lpstr>
      <vt:lpstr>'Motorista Carro Pesado'!Area_de_impressao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</dc:creator>
  <cp:lastModifiedBy>Magda Martins Magalhaes</cp:lastModifiedBy>
  <cp:lastPrinted>2017-10-11T20:30:59Z</cp:lastPrinted>
  <dcterms:created xsi:type="dcterms:W3CDTF">2011-10-31T14:44:19Z</dcterms:created>
  <dcterms:modified xsi:type="dcterms:W3CDTF">2017-12-05T12:58:06Z</dcterms:modified>
</cp:coreProperties>
</file>